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40" yWindow="3120" windowWidth="21880" windowHeight="15720" tabRatio="683" firstSheet="1" activeTab="2"/>
  </bookViews>
  <sheets>
    <sheet name="ΕΚΤΥΠΩΣΗ ΧΑΡΑΚΤΗΡΙΣΤΙΚΩΝ" sheetId="1" r:id="rId1"/>
    <sheet name="ΠΕΡΙΛΗΨΗ ΠΡΟΤΕΙΝΟΜΕΝΩΝ ΤΙΜΩΝ" sheetId="2" r:id="rId2"/>
    <sheet name="Giulietta 1.75 TBi 240hp QV TCT" sheetId="3" r:id="rId3"/>
  </sheets>
  <externalReferences>
    <externalReference r:id="rId6"/>
    <externalReference r:id="rId7"/>
  </externalReferences>
  <definedNames>
    <definedName name="_2MBL" localSheetId="2">#REF!</definedName>
    <definedName name="_2MBL">#REF!</definedName>
    <definedName name="_4Merc" localSheetId="2">'[1]Base'!#REF!</definedName>
    <definedName name="_4Merc">'[1]Base'!#REF!</definedName>
    <definedName name="_6th" localSheetId="2">#REF!</definedName>
    <definedName name="_6th">#REF!</definedName>
    <definedName name="_a" hidden="1">{"'OBT_6M_30_6'!$S$1:$AE$53"}</definedName>
    <definedName name="_com" hidden="1">{"'OBT_6M_30_6'!$S$1:$AE$53"}</definedName>
    <definedName name="_Key1" localSheetId="2" hidden="1">'[2]chapisteria'!#REF!</definedName>
    <definedName name="_Key1" hidden="1">'[2]chapisteria'!#REF!</definedName>
    <definedName name="_Order1" hidden="1">255</definedName>
    <definedName name="CIAO" hidden="1">{"'OBT_6M_30_6'!$S$1:$AE$53"}</definedName>
    <definedName name="filna" hidden="1">{"'OBT_6M_30_6'!$S$1:$AE$53"}</definedName>
    <definedName name="filna2" hidden="1">{"'OBT_6M_30_6'!$S$1:$AE$53"}</definedName>
    <definedName name="gii" hidden="1">{"'OBT_6M_30_6'!$S$1:$AE$53"}</definedName>
    <definedName name="HTML_CodePage" hidden="1">1252</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k" hidden="1">{"'OBT_6M_30_6'!$S$1:$AE$53"}</definedName>
    <definedName name="KPI" hidden="1">{"'OBT_6M_30_6'!$S$1:$AE$53"}</definedName>
    <definedName name="L" hidden="1">{"'OBT_6M_30_6'!$S$1:$AE$53"}</definedName>
    <definedName name="LIDIA" hidden="1">{"'OBT_6M_30_6'!$S$1:$AE$53"}</definedName>
    <definedName name="LIDIA2" hidden="1">{"'OBT_6M_30_6'!$S$1:$AE$53"}</definedName>
    <definedName name="LIDIA3" hidden="1">{"'OBT_6M_30_6'!$S$1:$AE$53"}</definedName>
    <definedName name="LIDIA4" hidden="1">{"'OBT_6M_30_6'!$S$1:$AE$53"}</definedName>
    <definedName name="Ly">[0]!Ly</definedName>
    <definedName name="mmmm" hidden="1">{"'OBT_6M_30_6'!$S$1:$AE$53"}</definedName>
    <definedName name="_xlnm.Print_Area" localSheetId="0">'ΕΚΤΥΠΩΣΗ ΧΑΡΑΚΤΗΡΙΣΤΙΚΩΝ'!$B$6:$I$81</definedName>
    <definedName name="_xlnm.Print_Area" localSheetId="1">'ΠΕΡΙΛΗΨΗ ΠΡΟΤΕΙΝΟΜΕΝΩΝ ΤΙΜΩΝ'!$A$2:$W$35</definedName>
    <definedName name="_xlnm.Print_Area" localSheetId="2">'Giulietta 1.75 TBi 240hp QV TCT'!$B$1:$E$95</definedName>
    <definedName name="_xlnm.Print_Titles" localSheetId="1">'ΠΕΡΙΛΗΨΗ ΠΡΟΤΕΙΝΟΜΕΝΩΝ ΤΙΜΩΝ'!$2:$6</definedName>
    <definedName name="_xlnm.Print_Titles" localSheetId="2">'Giulietta 1.75 TBi 240hp QV TCT'!$1:$8</definedName>
    <definedName name="PRO">[0]!PRO</definedName>
    <definedName name="q" hidden="1">{"'OBT_6M_30_6'!$S$1:$AE$53"}</definedName>
    <definedName name="RGAIrett">[0]!RGAIrett</definedName>
    <definedName name="S" hidden="1">{"'OBT_6M_30_6'!$S$1:$AE$53"}</definedName>
    <definedName name="sd" hidden="1">{"'OBT_6M_30_6'!$S$1:$AE$53"}</definedName>
    <definedName name="SSSS" hidden="1">{"'OBT_6M_30_6'!$S$1:$AE$53"}</definedName>
    <definedName name="w" hidden="1">{"'OBT_6M_30_6'!$S$1:$AE$53"}</definedName>
    <definedName name="wrn.Big._.Four._.Countries." hidden="1">{#N/A,#N/A,FALSE,"Japan";#N/A,#N/A,FALSE,"Taiwan";#N/A,#N/A,FALSE,"Thailand";#N/A,#N/A,FALSE,"Australia"}</definedName>
    <definedName name="wrn.CKD._.Price._.Build._.Up." hidden="1">{#N/A,#N/A,FALSE,"CKD Price Build Up"}</definedName>
    <definedName name="wrn.Contribution._.Margin." hidden="1">{#N/A,#N/A,FALSE,"Contr. Margin"}</definedName>
    <definedName name="wrn.TABLE." hidden="1">{#N/A,#N/A,FALSE,"TABLE"}</definedName>
  </definedNames>
  <calcPr fullCalcOnLoad="1"/>
</workbook>
</file>

<file path=xl/sharedStrings.xml><?xml version="1.0" encoding="utf-8"?>
<sst xmlns="http://schemas.openxmlformats.org/spreadsheetml/2006/main" count="458" uniqueCount="325">
  <si>
    <t>ΣΥΝΔΥΑΖΕΤΑΙ ΥΠΟΧΡΕΩΤΙΚΑ ΜΕ 454 Ή 177</t>
  </si>
  <si>
    <t>ΕΙΔΙΚΟ ΧΡΩΜΑ ΠΑΣΤΕΛ ΛΕΥΚΟ GHIACHIO (ΚΩΔ. ΧΡΩΜΑΤΟΣ 296)</t>
  </si>
  <si>
    <t>ΕΙΔΙΚΟ ΧΡΩΜΑ ΠΑΣΤΕΛ KOKKINO ALFA (ΚΩΔ. ΧΡΩΜΑΤΟΣ 289)</t>
  </si>
  <si>
    <t>ΜΕΤΑΛΛΙΚΟ ΧΡΩΜΑ ΑΣΗΜΙ ALFA (ΚΩΔ. ΧΡΩΜΑΤΟΣ 620)</t>
  </si>
  <si>
    <t>ΜΕΤΑΛΛΙΚΟ ΧΡΩΜΑ ΓΚΡΙ MAGNESIUM (ΚΩΔ. ΧΡΩΜΑΤΟΣ 318)</t>
  </si>
  <si>
    <t>5CD</t>
  </si>
  <si>
    <t>ΜΕΤΑΛΛΙΚΟ ΧΡΩΜΑ ΓΚΡΙ ANTRACITE (ΚΩΔ. ΧΡΩΜΑΤΟΣ 319)</t>
  </si>
  <si>
    <t>ΕΙΔΙΚΟ ΧΡΩΜΑ ΠΕΡΛΕ ΚΟΚΚΙΝΟ COMPETIZIONE (ΚΩΔ. ΧΡΩΜΑΤΟΣ 134)</t>
  </si>
  <si>
    <t>ΜΕΤΑΛΛΙΚΟ ΧΡΩΜΑ ΜΑΥΡΟ ETNA (ΚΩΔ. ΧΡΩΜΑΤΟΣ 805)</t>
  </si>
  <si>
    <t>HP (KW) / σ.α.λ.</t>
  </si>
  <si>
    <t>ΑΕΡΟΣΑΚΟΣ ΟΔΗΓΟΥ &amp; ΣΥΝΟΔΗΓΟΥ MULTISTAGE</t>
  </si>
  <si>
    <t>4GF</t>
  </si>
  <si>
    <t>VDC, ASR, MSR, CBC, e-Q2, HILL HOLDER</t>
  </si>
  <si>
    <t>4WE</t>
  </si>
  <si>
    <t>MiTo</t>
  </si>
  <si>
    <t>ΚΕΝΤΡΙΚΟ ΚΛΕΙΔΩΜΑ ΜΕ ΤΗΛΕΧΕΙΡΙΣΜΟ</t>
  </si>
  <si>
    <t>D.N.A. ΕΠΙΛΟΓΕΑΣ ΔΥΝΑΜΙΚΗΣ ΚΑΤΑΣΤΑΣΗΣ ΑΥΤΟΚΙΝΗΤΟΥ</t>
  </si>
  <si>
    <t xml:space="preserve">ΚΟΚΚΙΝΕΣ 4-ΠΙΣΤΟΝΕΣ ΔΑΓΚΑΝΕΣ BREMBO </t>
  </si>
  <si>
    <t>ΠΙΣΩ ΦΩΤA LED &amp; ΕΜΠΡΟΣ ΦΩΤΑ ΗΜΕΡΑΣ</t>
  </si>
  <si>
    <t xml:space="preserve">ΕΜΠΡΟΣ ΗΛΕΚΤΡΙΚΑ ΠΑΡΑΘΥΡΑ ΜΕ ΑΥΤΟΜΑΤΙΣΜΟ </t>
  </si>
  <si>
    <t>ΗΧΟΣΥΣΤΗΜΑ HI-FI BOSE ME ΕΝΙΣΧΥΤΗ ΚΑΙ SUBWOOFER</t>
  </si>
  <si>
    <t>120(88) / 5000</t>
  </si>
  <si>
    <t>170(125) / 5500</t>
  </si>
  <si>
    <t>105(77) / 4000</t>
  </si>
  <si>
    <t>170(125) / 4000</t>
  </si>
  <si>
    <t>21 (206) / 1750</t>
  </si>
  <si>
    <t>25,4 (250) / 2500</t>
  </si>
  <si>
    <t>32,5 (320) / 1750</t>
  </si>
  <si>
    <t>35,6 (350) / 1750</t>
  </si>
  <si>
    <t>5KW</t>
  </si>
  <si>
    <t xml:space="preserve">ΜΑΥΡΗ ΕΠΕΝΔΥΣΗ ΣΕ ΟΥΡΑΝΟ ΚΑΙ ΚΟΛΩΝΕΣ (ΕΣΩΤΕΡΙΚΟ) </t>
  </si>
  <si>
    <t xml:space="preserve">ΑΣΦΑΙΡΙΚΟΙ ΕΞΩΤΕΡΙΚΟΙ ΚΑΘΡΕΠΤΕΣ ΗΛΕΚΤΡΙΚΑ ΡΥΘΜΙΖΟΜΕΝΟΙ ΚΑΙ ΘΕΡΜΑΙΝΟΜΕΝΟΙ </t>
  </si>
  <si>
    <t>ΑΕΡΑΓΩΓΟΙ ΓΙΑ ΤΟΥΣ ΠΙΣΩ ΕΠΙΒΑΤΕΣ (μόνο με CLIMA)</t>
  </si>
  <si>
    <t>ΠΛΕΥΡΙΚΑ ΣΠΟΙΛΕΡ</t>
  </si>
  <si>
    <t>ΑΙΣΘΗΤΗΡΑΣ ΑΠΟΦΥΓΗΣ ΕΜΠΟΔΙΩΝ ΣΤΑ ΗΛ.ΠΑΡΑΘΥΡΑ</t>
  </si>
  <si>
    <t>989</t>
  </si>
  <si>
    <t>ΚΙΤ ΚΑΠΝΙΣΤΟΥ</t>
  </si>
  <si>
    <t xml:space="preserve">ΖΑΝΤΕΣ ΑΛΟΥΜΙΝΙΟΥ 8C 18" (225/40 R18x7,5) </t>
  </si>
  <si>
    <t xml:space="preserve">ΖΑΝΤΕΣ ΑΛΟΥΜΙΝΙΟΥ TURBINE 18" (225/40 R18x7,5) </t>
  </si>
  <si>
    <t>ΦΥΜΕ ΚΡΥΣΤΑΛΛΑ</t>
  </si>
  <si>
    <t>ΗΛΕΚΤΡΟΝΙΚΟΣ ΣΥΝΑΓΕΡΜΟΣ</t>
  </si>
  <si>
    <t>ΠΑΝΟΡΑΜΙΚΗ  ΗΛΕΚΤΡΙΚΑ ΑΝΟΙΓΟΜΕΝΗ ΟΡΟΦΗ</t>
  </si>
  <si>
    <t>ΠΕΝΤΑΛ ΑΛΟΥΜΙΝΙΟΥ</t>
  </si>
  <si>
    <t>ΘΕΡΜΑΙΝΟΜΕΝΑ ΕΜΠΡΟΣ ΚΑΘΙΣΜΑΤΑ</t>
  </si>
  <si>
    <t>Quadrifoglio Verde</t>
  </si>
  <si>
    <t>ΠΙΝΑΚΑΣ ΟΡΓΑΝΩΝ ΜΕ ΟΘΟΝΗ ΥΨΗΛΗΣ ΑΝΑΛΥΣΗΣ</t>
  </si>
  <si>
    <t>ΠΛΕΥΡΙΚΟΙ ΑΕΡΟΣΑΚΟΙ ΤΥΠΟΥ ΚΟΥΡΤΙΝΑΣ</t>
  </si>
  <si>
    <t>ΧΡΩΜΑ ΠΑΣΤΕΛ ΜΑΥΡΟ (ΚΩΔ. ΧΡΩΜΑΤΟΣ 601)</t>
  </si>
  <si>
    <t>START &amp; STOP  ΚΑΙ  ΕΝΔΕΙΞΗ ΑΛΛΑΓΗΣ ΤΑΧΥΤΗΤΩΝ</t>
  </si>
  <si>
    <t>052</t>
  </si>
  <si>
    <t>BRAKE ASSIST (BAS)</t>
  </si>
  <si>
    <t>3</t>
  </si>
  <si>
    <t>Κωδικός</t>
  </si>
  <si>
    <t>Περιγραφή</t>
  </si>
  <si>
    <r>
      <t>Προτεινόμενη τελική τιμή (</t>
    </r>
    <r>
      <rPr>
        <b/>
        <i/>
        <sz val="12"/>
        <rFont val="Arial"/>
        <family val="2"/>
      </rPr>
      <t>€)</t>
    </r>
  </si>
  <si>
    <r>
      <t>Εκπομπές CO</t>
    </r>
    <r>
      <rPr>
        <vertAlign val="subscript"/>
        <sz val="9"/>
        <rFont val="Tahoma"/>
        <family val="2"/>
      </rPr>
      <t xml:space="preserve">2 </t>
    </r>
    <r>
      <rPr>
        <sz val="9"/>
        <rFont val="Tahoma"/>
        <family val="2"/>
      </rPr>
      <t>(g/km)</t>
    </r>
  </si>
  <si>
    <t>Καύσιμο</t>
  </si>
  <si>
    <t>Πόλης</t>
  </si>
  <si>
    <t>Μικτή διαδρομή</t>
  </si>
  <si>
    <t>Κυβισμός</t>
  </si>
  <si>
    <t>Μέγιστη Ισχύς</t>
  </si>
  <si>
    <t>Μέγιστη ροπή</t>
  </si>
  <si>
    <t>Επιτάχυνση</t>
  </si>
  <si>
    <t>Τελική ταχύτητα</t>
  </si>
  <si>
    <t>km/h</t>
  </si>
  <si>
    <r>
      <t>cm</t>
    </r>
    <r>
      <rPr>
        <b/>
        <vertAlign val="superscript"/>
        <sz val="10"/>
        <rFont val="Comic Sans MS"/>
        <family val="4"/>
      </rPr>
      <t>3</t>
    </r>
  </si>
  <si>
    <t>Κατανάλωση (lt/100 km) σύμφωνα με Οδηγία                    1999 / 100 / ΕΕ</t>
  </si>
  <si>
    <t>sec</t>
  </si>
  <si>
    <t xml:space="preserve">Επιτάχυνση 0-100 km/h </t>
  </si>
  <si>
    <t>78 (58) / 5750</t>
  </si>
  <si>
    <t>105 (77) / 6500</t>
  </si>
  <si>
    <t>12,2 (120) / 4500</t>
  </si>
  <si>
    <t>Περίληψη προτεινόμενων τιμών</t>
  </si>
  <si>
    <t>Τεχνικά χαρακτηριστικά</t>
  </si>
  <si>
    <t>Iπποδύναμη HP (kw) / σ.α.λ</t>
  </si>
  <si>
    <t xml:space="preserve">Τελική ταχύτητα </t>
  </si>
  <si>
    <t>Βασικός εξοπλισμός</t>
  </si>
  <si>
    <t>1.4 Multiair 170hp DISTINCTIVE TCT</t>
  </si>
  <si>
    <t>ΔΕΝ ΣΥΝΔΥΑΖΕΤΑΙ ΜΕ 213</t>
  </si>
  <si>
    <t>ΠΕΡΙΛΑΜΒΑΝΕΙ 2ο ΚΛΕΙΔΙ ΜΕ ΤΗΛΕΧΕΙΡΙΣΜΟ</t>
  </si>
  <si>
    <t>ΚΑΛΥMΑ ΕΞΩΤΕΡΙΚΟΥ ΚΑΘΡΕΠΤΗ CROMATO LUCIDO</t>
  </si>
  <si>
    <t>Προτεινόμενη Τιμή με βασικό εξοπλισμό</t>
  </si>
  <si>
    <t>Δεν περιλαμβάνει τέλη κυκλοφορίας , έξοδα πινακίδων και παράδοσης</t>
  </si>
  <si>
    <t>1.4 Multiair 170hp DISTINCTIVE</t>
  </si>
  <si>
    <t>Προτεινόμενος τιμοκατάλογος</t>
  </si>
  <si>
    <t>ΥΠΟΒΡΑΧΙΟΝΙΟ ΠΙΣΩ &amp; ΤΡΙΤΟ ΠΡΟΣΚΕΦΑΛΟ ΠΙΣΩ</t>
  </si>
  <si>
    <t>ΟΣΦΥΙΚΗ ΥΠΟΣΤΗΡΙΞΗ ΟΔΗΓΟΥ &amp; ΣΥΝΟΔΗΓΟΥ ΜΕ ΗΛΕΚΤΡΙΚΗ ΡΥΘΜΙΣΗ</t>
  </si>
  <si>
    <t>ΣΥΝΔΥΑΖΕΤΑΙ ΥΠΟΧΡΕΩΤΙΚΑ ΜΕ (275, 454) Ή (177, 275)</t>
  </si>
  <si>
    <t>5B2</t>
  </si>
  <si>
    <t xml:space="preserve">ΑΥΤΟΜΑΤΟΣ ΔΙΖΩΝΙΚΟΣ ΚΛΙΜΑΤΙΣΜΟΣ </t>
  </si>
  <si>
    <t>55E</t>
  </si>
  <si>
    <t>Giulietta</t>
  </si>
  <si>
    <t>028</t>
  </si>
  <si>
    <t>132</t>
  </si>
  <si>
    <t>195</t>
  </si>
  <si>
    <t>210</t>
  </si>
  <si>
    <t>213</t>
  </si>
  <si>
    <t>270</t>
  </si>
  <si>
    <t>392</t>
  </si>
  <si>
    <t>416</t>
  </si>
  <si>
    <t>42F</t>
  </si>
  <si>
    <t>48F</t>
  </si>
  <si>
    <t>4MQ</t>
  </si>
  <si>
    <t>4UE</t>
  </si>
  <si>
    <t>505</t>
  </si>
  <si>
    <t>52A</t>
  </si>
  <si>
    <t>58B</t>
  </si>
  <si>
    <t>5DE</t>
  </si>
  <si>
    <t>614</t>
  </si>
  <si>
    <t>709</t>
  </si>
  <si>
    <t>923</t>
  </si>
  <si>
    <t>ΠΙΣΩ ΗΛΕΚΤΡΙΚΑ ΠΑΡΑΘΥΡΑ</t>
  </si>
  <si>
    <t>ΥΠΟΒΡΑΧΙΟΝΙΟ ΕΜΠΡΟΣ ΜΕ ΘΗΚΗ</t>
  </si>
  <si>
    <t>ΔΙΑΙΡΟΥΜΕΝΟ ΠΙΣΩ ΚΑΘΙΣΜΑ</t>
  </si>
  <si>
    <t>ΔΕΡΜΑΤΙΝΟ ΣΑΛΟΝΙ ( ΜΕ ΔΙΑΤΡΗΤΟ ΚΕΝΤΡΙΚΟ ΤΜΗΜΑ)</t>
  </si>
  <si>
    <t>ΠΡΟΒΟΛΕΙΣ ΑΕΡΙΟΥ ΒΙ-XENON ME ΣΥΣΤΗΜΑ AFS</t>
  </si>
  <si>
    <t>ΔΙΑΚΟΣΜΗΤΙΚΟ ΤΑΜΠΛΩ ΑΠΟ ΣΚΟΥΡΟ ΑΛΟΥΜΙΝΙΟ</t>
  </si>
  <si>
    <t>ΕΞΩΤΕΡΙΚΑ ΔΙΑΚΟΣΜΗΤΙΚΑ ΧΡΩΜΙΟΥ</t>
  </si>
  <si>
    <t>ΕΜΠΡΟΣ ΠΡΟΣΚΕΦΑΛΑ ΑΝΤΙ-WHIPLASH</t>
  </si>
  <si>
    <t>ΚΑΘΙΣΜΑ ΣΥΝΟΔΗΓΟΥ ΡΥΘΜΙZOMENO ΚΑΘ' ΥΨΟΣ</t>
  </si>
  <si>
    <t>.</t>
  </si>
  <si>
    <t>ΧΡΩΜΑΤΑ</t>
  </si>
  <si>
    <t>ΥΠΟΛΟΓΙΣΤΗΣ ΤΑΞΙΔΙΟΥ ΜΕ ΕΝΔΕΙΞΗ ΕΞ. ΘΕΡΜΟΚΡΑΣΙΑΣ</t>
  </si>
  <si>
    <t>ΠΛΕΥΡΙΚΟΙ ΑΕΡΟΣΑΚΟΙ</t>
  </si>
  <si>
    <t>ABS, EBD</t>
  </si>
  <si>
    <t>ΠΑΡΑΤΗΡΗΣΕΙΣ</t>
  </si>
  <si>
    <t>ΒΑΣΙΚΟΣ ΚΑΙ ΠΡΟΑΙΡΕΤΙΚΟΣ ΕΞΟΠΛΙΣΜΟΣ</t>
  </si>
  <si>
    <t>Βενζίνη</t>
  </si>
  <si>
    <t>ΖΑΝΤΕΣ</t>
  </si>
  <si>
    <t>ΠΑΚΕΤΑ</t>
  </si>
  <si>
    <t>ΠΙΣΩ ΑΕΡΟΤΟΜΗ</t>
  </si>
  <si>
    <t>Πετρέλαιο</t>
  </si>
  <si>
    <t>4YD</t>
  </si>
  <si>
    <t>5CA</t>
  </si>
  <si>
    <t>5CC</t>
  </si>
  <si>
    <t>5CF</t>
  </si>
  <si>
    <t>5DN</t>
  </si>
  <si>
    <t>0-100 km/h (s)</t>
  </si>
  <si>
    <t>Ενδεχόμενος φόρος πολυτελείας στον οποίο μπορεί να υπόκειται το συγκεκριμένο μοντέλο δεν συμπεριλαμβάνεται στον παρόν προτεινόμενο τιμοκατάλογο</t>
  </si>
  <si>
    <t>4SU</t>
  </si>
  <si>
    <t xml:space="preserve">ΠΡΟΤΕΙΝΟΜΕΝΗ ΤΙΜΗ </t>
  </si>
  <si>
    <t>ΕΞΟΠΛΙΣΜΟΣ</t>
  </si>
  <si>
    <t>ΚΩΔ.</t>
  </si>
  <si>
    <t>STD</t>
  </si>
  <si>
    <t>----</t>
  </si>
  <si>
    <t>009</t>
  </si>
  <si>
    <t>041</t>
  </si>
  <si>
    <t>ΠΡΟΒΟΛΕΙΣ ΟΜΙΧΛΗΣ</t>
  </si>
  <si>
    <t>097</t>
  </si>
  <si>
    <t>SPORT ΑΝΑΡΤΗΣΗ</t>
  </si>
  <si>
    <t>1.4 78hp PROGRESSION</t>
  </si>
  <si>
    <t>1.4 78hp DISTINCTIVE</t>
  </si>
  <si>
    <t xml:space="preserve">ΗΛΕΚΤΡΙΚΑ ΡΥΘΜΙΖΟΜΕΝΑ ΚΑΘΙΣΜΑΤΑ ΕΜΠΡΟΣ </t>
  </si>
  <si>
    <t>4MP</t>
  </si>
  <si>
    <t>023</t>
  </si>
  <si>
    <t>1.6 JTDM-2 105hp PROGRESSION</t>
  </si>
  <si>
    <t>1.6 JTDM-2 105hp DISTINCTIVE</t>
  </si>
  <si>
    <t>ΚΑΘΑΡΙΣΤΗΡΕΣ ΦΑΝΩΝ  (ME ΨΕΚΑΣΜΟ)</t>
  </si>
  <si>
    <t>ΔΙΠΛΟΙ ΠΡΟΕΝΤΑΤΗΡΕΣ ΕΜΠΡΟΣ ΚΑΘΙΣΜΑΤΩΝ</t>
  </si>
  <si>
    <t>CRUISE CONTROL</t>
  </si>
  <si>
    <t>καταχώρηση μοντέλου</t>
  </si>
  <si>
    <t>καταχώρηση έκδοσης</t>
  </si>
  <si>
    <t>καταχώρηση σειράς</t>
  </si>
  <si>
    <t xml:space="preserve">Η παραπάνω τιμή περιλαμβάνει Φ.Π.Α </t>
  </si>
  <si>
    <t>και  Φόρο Τελών Ταξινόμησης Φ.Τ.Τ</t>
  </si>
  <si>
    <t>Μοντέλο</t>
  </si>
  <si>
    <t>Εκτός πόλης</t>
  </si>
  <si>
    <t>Kgm (Nm)/ σ.α.λ.</t>
  </si>
  <si>
    <t>1.3 JTDM-2 85hp PROGRESSION</t>
  </si>
  <si>
    <t>1.3 JTDM-2 85hp DISTINCTIVE</t>
  </si>
  <si>
    <t>19.7 (200) / 1500</t>
  </si>
  <si>
    <t>85 (62) / 3500</t>
  </si>
  <si>
    <t>070</t>
  </si>
  <si>
    <t>ΔΙΠΛΟ ΚΛΕΙΔΩΜΑ</t>
  </si>
  <si>
    <t>064</t>
  </si>
  <si>
    <t>4CS</t>
  </si>
  <si>
    <t>4YV</t>
  </si>
  <si>
    <t>ΔΕΥΤΕΡΟ ΚΛΕΙΔΙ ΜΕ ΤΗΛΕΧΕΙΡΙΣΜΟ</t>
  </si>
  <si>
    <t>ALFA Giulietta</t>
  </si>
  <si>
    <t>GIULIETTA</t>
  </si>
  <si>
    <t>ΣΥΝΔΥΑΖΕΤΑΙ ΥΠΟΧΡΕΩΤΙΚΑ ΜΕ 213</t>
  </si>
  <si>
    <t>4AY</t>
  </si>
  <si>
    <t>Ροπή kgm (Nm) / σ.α.λ</t>
  </si>
  <si>
    <t>B3F</t>
  </si>
  <si>
    <t>E3F</t>
  </si>
  <si>
    <t>ΕΤΙΚΕΤΑ ΟΙΚΟΝΟΜΙΑΣ ΚΑΥΣΙΜΟΥ ΚΑΙ ΕΚΠΟΜΠΩΝ ΔΙΟΞΕΙΔΙΟΥ ΤΟΥ ΑΝΘΡΑΚΑ (CO2)</t>
  </si>
  <si>
    <t>ΚΑΤΑΣΚΕΥΑΣΤΗΣ</t>
  </si>
  <si>
    <t>ΜΟΝΤΕΛΟ</t>
  </si>
  <si>
    <t>ΚΑΥΣΙΜΟ</t>
  </si>
  <si>
    <t>FGA S.P.A</t>
  </si>
  <si>
    <t xml:space="preserve"> </t>
  </si>
  <si>
    <t>Εντός πόλης</t>
  </si>
  <si>
    <t>Εντός και Εκτός Πόλης (Συνδυασμός)</t>
  </si>
  <si>
    <t>(Λίτρα/100Χιλιόμετρα)</t>
  </si>
  <si>
    <t>(Γραμμάρια / Χιλιόμετρο)</t>
  </si>
  <si>
    <t>ΕΙΔΙΚΕΣ ΕΚΠΟΜΠΕΣ ΔΙΟΞΕΙΔΙΟΥ ΤΟΥ ΑΝΘΡΑΚΑ (CO2)</t>
  </si>
  <si>
    <t>ΚΥΚΛΟΣ ΟΔΗΓΗΣΗΣ</t>
  </si>
  <si>
    <t>ΚΑΤΑΝΑΛΩΣΗ ΚΑΥΣΙΜΟΥ</t>
  </si>
  <si>
    <t>π.χ Q36 για 1.4 170hp QV</t>
  </si>
  <si>
    <r>
      <t>Kυβισμός cm</t>
    </r>
    <r>
      <rPr>
        <b/>
        <vertAlign val="superscript"/>
        <sz val="20"/>
        <rFont val="Verdana"/>
        <family val="2"/>
      </rPr>
      <t>3</t>
    </r>
  </si>
  <si>
    <t>ΕΠΙΣΗΜΗ ΚΑΤΑΝΑΛΩΣΗ ΚΑΥΣΙΜΟΥ (Σύμφωνα με τις διατάξεις της ΚΥΑ 11375/84 (ΦΕΚ 781/Β/1-11-1984))</t>
  </si>
  <si>
    <r>
      <t>Σε όλα τα σημεία πώλησης διατίθεται δωρεάν οδηγός οικονομίας καυσίμου και εκπομπών CO</t>
    </r>
    <r>
      <rPr>
        <b/>
        <vertAlign val="subscript"/>
        <sz val="22"/>
        <color indexed="9"/>
        <rFont val="Verdana"/>
        <family val="2"/>
      </rPr>
      <t xml:space="preserve">2 </t>
    </r>
    <r>
      <rPr>
        <b/>
        <sz val="22"/>
        <color indexed="9"/>
        <rFont val="Verdana"/>
        <family val="2"/>
      </rPr>
      <t>ο οποίος περιλαμβάνει στοιχεία για όλα τα μοντέλα νέων αυτοκινήτων.</t>
    </r>
  </si>
  <si>
    <t>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 Το CO2 είναι το κύριο αέριο θερμοκηπίου που ευθύνεται για την αύξηση της θερμοκρασίας του πλανήτη.</t>
  </si>
  <si>
    <t>E3B</t>
  </si>
  <si>
    <t>0.9 Twinair 105hp DISTINCTIVE</t>
  </si>
  <si>
    <t>5EM</t>
  </si>
  <si>
    <t>ΣΚΟΥΡΟΧΡΩΜΟΙ ΠΡΟΒΟΛΕΙΣ</t>
  </si>
  <si>
    <t>6Q2</t>
  </si>
  <si>
    <t>5DP</t>
  </si>
  <si>
    <t>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ΧΡΩΜΙΩΜΕΝΑ ΠΛΑΙΣΙΑ ΦΩΤΩΝ, ΧΡΩΜΙΟΜΕΝΗ ΑΠΟΛΗΞΗ ΕΞΑΤΜΙΣΗΣ, ΧΡΩΜΙΟΜΕΝΗ ΓΡΑΜΜΗ ΠΑΡΑΘΥΡΩΝ, ΚΡΥΦΟΣ ΦΩΤΙΣΜΟΣ NIGHT PANEL, ΣΥΣΤΗΜΑ START &amp; STOP ΜΕ GSI, ΡΕΖΕΡΒΑ</t>
  </si>
  <si>
    <t>7 ΑΕΡΟΣΑΚΟΙ, ABS/EBD/MSR, AIR CONDITION, TRIP COMPUTER, ΗΛΕΚΤΡΙΚΑ ΠΑΡΑΘΥΡΑ KAI ΚΑΘΡΕΠΤΕΣ, ΚΕΝΤΡΙΚΟ ΚΛΕΙΔΩΜΑ ΜΕ ΤΗΛΕΧΕΙΡΙΣΜΟ, ΑΤΣΑΛΙΝΕΣ ΖΑΝΤΕΣ 15¨, ΤΑΜΠΛΩ SPRINT, ΠΛΑΙΣΙΑ ΦΩΤΩΝ ΣΕ ΓΚΡΙ ΤΙΤΑΝΙΟ, ΣΚΟΥΡΟΧΡΩΜΟΙ ΠΡΟΒΟΛΕΙΣ, ΚΡΥΦΟΣ ΦΩΤΙΣΜΟΣ NIGHT PANEL, ΡΑΔΙΟ CD/MP3 PLAYER, ΣΥΣΤΗΜΑ START &amp; STOP ΜΕ GSI, ΡΕΖΕΡΒΑ</t>
  </si>
  <si>
    <t>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ΡΕΖΕΡΒΑ</t>
  </si>
  <si>
    <t>7 ΑΕΡΟΣΑΚΟΙ, ABS/EBD/MSR, AIR CONDITION, TRIP COMPUTER, ΗΛΕΚΤΡΙΚΑ ΠΑΡΑΘΥΡΑ KAI ΚΑΘΡΕΠΤΕΣ, ΚΕΝΤΡΙΚΟ ΚΛΕΙΔΩΜΑ ΜΕ ΤΗΛΕΧΕΙΡΙΣΜΟ, ΑΤΣΑΛΙΝΕΣ ΖΑΝΤΕΣ 15¨, ΤΑΜΠΛΩ SPRINT, ΠΛΑΙΣΙΑ ΦΩΤΩΝ ΣΕ ΓΚΡΙ ΤΙΤΑΝΙΟ, ΣΚΟΥΡΟΧΡΩΜΟΙ ΠΡΟΒΟΛΕΙΣ, ΚΡΥΦΟΣ ΦΩΤΙΣΜΟΣ NIGHT PANEL, ΡΑΔΙΟ CD/MP3 PLAYER, ΠΙΣΩ ΑΕΡΟΤΟΜΗ, ΣΥΣΤΗΜΑ START &amp; STOP ΜΕ GSI, ΡΕΖΕΡΒΑ</t>
  </si>
  <si>
    <t>ΣΥΝΔΥΑΖΕΤΑΙ ΥΠΟΧΡΕΩΤΙΚΑ ΜΕ 102</t>
  </si>
  <si>
    <t>ΣΥΣΤΗΜΑ ΠΑΡΑΚΟΛΟΥΘΗΣΗΣ ΠΙΕΣΗΣ ΕΛΑΣΤΙΚΩΝ (TPMS)</t>
  </si>
  <si>
    <t>40Υ</t>
  </si>
  <si>
    <t>ΕΜΠΡΟΣ / ΠΙΣΩ ΑΙΣΘΗΤΗΡΕΣ ΣΤΑΘΜΕΥΣΗΣ ΜΕ ΟΠΤΙΚΗ ΕΝΔΕΙΞΗ</t>
  </si>
  <si>
    <t>ΣΥΣΤΗΜΑ INFOTAINMENT ΜΕ ΕΓΧΡΩΜΗ ΟΘΟΝΗ ΑΦΗΣ 5'', ΛΕΙΤΟΥΡΓΙΑ BLUETOOTH, ΘΥΡΑ USB, AUX-IN</t>
  </si>
  <si>
    <t>ΧΕΙΡΙΣΤΗΡΙΑ ΣΥΣΤΗΜΑΤΟΣ INFOTAINMENT ΣΤΟ ΤΙΜΟΝΙ</t>
  </si>
  <si>
    <t>ΠΡΙΖΑ 12V ΣΤΟ ΧΩΡΟ ΤΟΥ ΠΟΡΤΜΠΑΓΚΑΖ</t>
  </si>
  <si>
    <t>6ZB</t>
  </si>
  <si>
    <t>4SA</t>
  </si>
  <si>
    <t>ΜΕΤΑΛΛΙΚΟ ΧΡΩΜΑ ΛΕΥΚΟ LUNA (ΚΩΔ. ΧΡΩΜΑΤΟΣ 764)</t>
  </si>
  <si>
    <t>ΜΕΤΑΛΛΙΚΟ ΧΡΩΜΑ BRONZO (ΚΩΔ. ΧΡΩΜΑΤΟΣ 763)</t>
  </si>
  <si>
    <t>ΜΕΤΑΛΛΙΚΟ ΧΡΩΜΑ ΜΠΛΕ ANODIZED (ΚΩΔ. ΧΡΩΜΑΤΟΣ 486)</t>
  </si>
  <si>
    <t>ΡΕΖΕΡΒΑ ΑΝΑΓΚΗΣ 125/80R17 (για τροχούς 17" &amp; 18")</t>
  </si>
  <si>
    <t>ΣΥΝΔΥΑΖΕΤΑΙ ΥΠΟΧΡΕΩΤΙΚΑ ΜΕ (212, 452). ΔΕΝ ΣΥΝΔΥΑΖΕΤΑΙ ΜΕ 454, 40Υ</t>
  </si>
  <si>
    <t xml:space="preserve">ΖΑΝΤΕΣ ΑΛΟΥΜΙΝΙΟΥ ΣΚΟΥΡΕΣ 18" (225/40 R18x7,5) </t>
  </si>
  <si>
    <t xml:space="preserve">ΖΑΝΤΕΣ ΑΛΟΥΜΙΝΙΟΥ TURBINE ΣΚΟΥΡΕΣ 18" (225/40 R18x7,5) </t>
  </si>
  <si>
    <t>ΔΕΝ ΣΥΝΔΥΑΖΕΤΑΙ ΜΕ 4UE</t>
  </si>
  <si>
    <t>ΣΠΟΡ ΔΕΡΜΑΤΙΝΟ ΤΙΜΟΝΙ ΜΕ ΛΕΥΚΕΣ ΡΑΦΕΣ</t>
  </si>
  <si>
    <t>ΧΕΙΡΙΣΤΗΡΙΑ ΑΛΛΑΓΗΣ ΤΑΧΥΤΗΤΩΝ (PADDLES) ΣΤΟ ΤΙΜΟΝΙ</t>
  </si>
  <si>
    <r>
      <rPr>
        <b/>
        <sz val="36"/>
        <rFont val="Tahoma"/>
        <family val="2"/>
      </rPr>
      <t>Premium</t>
    </r>
    <r>
      <rPr>
        <sz val="24"/>
        <rFont val="Tahoma"/>
        <family val="2"/>
      </rPr>
      <t>: ΗΛΕΚΤΡΙΚΑ ΑΝΟΙΓΟΜΕΝΗ ΟΡΟΦΗ, ΠΡΟΒΟΛΕΙΣ BI-XENON ΜΕ ΚΑΘΑΡΙΣΤΗΡΕΣ ΦΑΝΩΝ, ΗΧΟΣΥΣΤΗΜΑ HI-FI BOSE ME ΕΝΙΣΧΥΤΗ ΚΑΙ SUBWOOFER</t>
    </r>
  </si>
  <si>
    <t>7DD</t>
  </si>
  <si>
    <t>191.C5C.1</t>
  </si>
  <si>
    <t>B5A</t>
  </si>
  <si>
    <t>B5E</t>
  </si>
  <si>
    <t>C5F</t>
  </si>
  <si>
    <t>C5G</t>
  </si>
  <si>
    <t>B5H</t>
  </si>
  <si>
    <t>C5H</t>
  </si>
  <si>
    <t>1.4 TB 105hp PROGRESSION</t>
  </si>
  <si>
    <t>105(77) / 5000</t>
  </si>
  <si>
    <t>1.4 TB 120hp PROGRESSION</t>
  </si>
  <si>
    <t>6 ΑΕΡΟΣΑΚΟΙ, VDC (με eQ2/ABS/EBD/ASR/MSR/BAS/BRAKE PREFILL/HILL HOLDER), ALFA DNA, START &amp; STOP, ΕΝΔΕΙΞΗ ΑΛΛΑΓΗΣ ΤΑΧΥΤΗΤΩΝ, ΣΥΣΤΗΜΑ ΠΑΡΑΚΟΛΟΥΘΗΣΗΣ ΠΙΕΣΗΣ ΕΛΑΣΤΙΚΩΝ (TPMS), AIR CONDITION, TRIP COMPUTER, ΗΧΟΣΥΣΤΗΜΑ INFOTAINMENT ΜΕ ΕΓΧΡΩΜΗ ΟΘΟΝΗ ΑΦΗΣ, ΘΥΡΑ USB, ΛΕΙΤΟΥΡΓΙΑ BLUETOOTH KAI XEΙΡΙΣΤΗΡΙA ΣΤΟ ΤΙΜΟΝΙ, ΗΛΕΚΤΡΙΚΑ ΠΑΡΑΘΥΡΑ (4) KAI ΚΑΘΡΕΠΤΕΣ, ΚΕΝΤΡΙΚΟ ΚΛΕΙΔΩΜΑ ΜΕ ΤΗΛΕΧΕΙΡΙΣΜΟ, ΔΕΡΜΑΤΙΝΟ ΤΙΜΟΝΙ, ΖΑΝΤΕΣ ΑΛΟΥΜΙΝΙΟΥ 16¨, ΑΕΡΟΤΟΜΗ, ΡΕΖΕΡΒΑ ΑΝΑΓΚΗΣ, ΕΜΠΡΟΣ/ΠΙΣΩ ΦΩΤΑ LED</t>
  </si>
  <si>
    <t>6 ΑΕΡΟΣΑΚΟΙ, VDC (με eQ2/ABS/EBD/ASR/MSR/BAS/BRAKE PREFILL/HILL HOLDER), ALFA DNA, START &amp; STOP, ΕΝΔΕΙΞΗ ΑΛΛΑΓΗΣ ΤΑΧΥΤΗΤΩΝ,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</si>
  <si>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6 ΑΕΡΟΣΑΚΟΙ, VDC (με eQ2/ABS/EBD/ASR/MSR/BAS/BRAKE PREFILL/HILL HOLDER), ALFA DNA, START &amp; STOP,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</si>
  <si>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2644 - 2800</t>
  </si>
  <si>
    <t>Από 28156</t>
  </si>
  <si>
    <t>C5T</t>
  </si>
  <si>
    <t>π.χ 2 για σειρά</t>
  </si>
  <si>
    <t>π.χ 145 για MiTo</t>
  </si>
  <si>
    <t>B37</t>
  </si>
  <si>
    <t>E37</t>
  </si>
  <si>
    <t>4C</t>
  </si>
  <si>
    <t>1.75 TBi 240hp TCT</t>
  </si>
  <si>
    <t>110</t>
  </si>
  <si>
    <t>240 / 6000</t>
  </si>
  <si>
    <t>350 / 2200 - 4250</t>
  </si>
  <si>
    <t>SPORT ΣΑΛΟΝΙ ( ΔΕΡΜΑ / ALCANTARA)</t>
  </si>
  <si>
    <t>13,2 (130) / 2000</t>
  </si>
  <si>
    <r>
      <t xml:space="preserve">Visibility Pack: </t>
    </r>
    <r>
      <rPr>
        <sz val="24"/>
        <rFont val="Tahoma"/>
        <family val="2"/>
      </rPr>
      <t>ΑΙΣΘΗΤΗΡΑΣ ΒΡΟΧΗΣ, ΠΑΡΜΠΡΙΖ ΑΝΑΚΛΑΣΗΣ ΥΠΕΡΥΘΡΗΣ ΑΚΤΙΒΟΛΙΑΣ ME ΜΕ ΣΚΟΥΡΑ ΑΝΤΗΛΙΑΚΗ ΛΩΡΙΔΑ, ΗΛΕΚΤΡΙΚΑ ΑΝΑΔΙΠΛΟΥΜΕΝΟΙ ΚΑΘΡΕΠΤΕΣ, ΕΣΩΤΕΡΙΚΟΣ ΗΛΕΚΤΡΟΧΡΩΜΙΚΟΣ ΚΑΘΡΕΠΤΗΣ</t>
    </r>
  </si>
  <si>
    <t>7DA</t>
  </si>
  <si>
    <t>5FB</t>
  </si>
  <si>
    <t>5ZL</t>
  </si>
  <si>
    <t>E3G</t>
  </si>
  <si>
    <t>140 (102) /5000</t>
  </si>
  <si>
    <t>25,5 (200) / 2500</t>
  </si>
  <si>
    <t>1.4 170hp QUADRIFOGLIO VERDE TCT</t>
  </si>
  <si>
    <t>Q3D</t>
  </si>
  <si>
    <t>ΑΥΤΟΜΑΤΟ ΚΙΒΩΤΙΟ ΔΙΠΛΟΥ ΞΗΡΟΥ ΣΥΜΠΛΕΚΤΗ  TCT, 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ΡΕΖΕΡΒΑ</t>
  </si>
  <si>
    <t>ΑΥΤΟΜΑΤΟ ΚΙΒΩΤΙΟ ΔΙΠΛΟΥ ΞΗΡΟΥ ΣΥΜΠΛΕΚΤΗ TCT, ALFA DNA, 7 ΑΕΡΟΣΑΚΟΙ, VDC (με eQ2/ABS/EBD/ASR/MSR/CBC/HBA/HILL HOLDER), ΔΙΖΩΝΙΚΟΣ ΚΛΙΜΑΤΙΣΜΟΣ, TRIP COMPUTER, ΣΥΣΤΗΜΑ INFOTAINMENT ME ΟΘΟΝΗ ΑΦΗΣ ΚΑΙ ΕΝΣΩΜΑΤΩΜΕΝΟ ΣΥΣΤΗΜΑ ΠΛΟΗΓΗΣΗΣ, USB ΘΥΡΑ, BLUETOOTH ΛΕΙΤΟΥΡΓΙΑ ΜΕ ΧΕΙΡΙΣΤΗΡΙΑ ΣΤΟ ΤΙΜΟΝΙ, ΗΛΕΚΤΡΙΚΑ ΠΑΡΑΘΥΡΑ KAI ΚΑΘΡΕΠΤΕΣ, ΚΕΝΤΡΙΚΟ ΚΛΕΙΔΩΜΑ ΜΕ ΤΗΛΕΧΕΙΡΙΣΜΟ, ΔΕΡΜΑΤΙΝΟ ΤΙΜΟΝΙ ΜΕ ΠΕΠΛΑΤΥΣΜΕΝΗ ΒΑΣΗ ΔΕΡΜΑΤΙΝΟΣ ΛΕΒΙΕΣ ΤΑΧΥΤΗΤΩΝ / ΧΕΙΡΟΦΡΕΝΟ, ΖΑΝΤΕΣ ΑΛΟΥΜΙΝΙΟΥ 17¨, ΚΑΘΙΣΜΑ ΟΔΗΓΟΥ ΡΥΘΜΙΖΟΜΕΝΟ ΚΑΘ'ΥΨΟΣ, ΥΦΑΣΜΑΤΙΝΑ SPORT ΚΑΘΙΣΜΑΤΑ ΜΕ ΛΟΓΟΤΥΠΟ QV ΜΕ ΠΡΑΣΙΝΕΣ ΚΑΙ ΛΕΥΚΕΣ ΡΑΦΕΣ, ΠΙΝΑΚΑΣ ΟΡΓΑΝΩΝ ΜΕ ΛΕΥΚΟ ΦΩΤΙΣΜΟ, ΠΕΝΤΑΛ ΑΛΟΥΜΙΝΙΟΥ, ΔΑΓΚΑΝΕΣ ΦΡΕΝΩΝ ΣΕ ΚΟΚΚΙΝΟ ΧΡΩΜΑ, PADDLES ΑΛΛΑΓΗΣ ΤΑΧΥΤΗΤΩΝ ΣΤΟ ΤΙΜΟΝΙ, ΛΟΓΟΤΥΠΟ QV,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ΚΙΒΩΤΙΟ 6 ΤΑΧΥΤΗΤΩΝ, ΡΕΖΕΡΒΑ</t>
  </si>
  <si>
    <t xml:space="preserve">ΔΙΑΚΟΣΜΗΤΙΚΟ ΜΑΡΣΠΙΕ ΑΛΟΥΜΙΝΙΟΥ </t>
  </si>
  <si>
    <t>ΜΠΟΡΕΙ ΝΑ ΤΟΠΟΘΕΤΗΘΕΙ ΜΟΝΟ ΜΕ 732 Ή 212</t>
  </si>
  <si>
    <t>4H5</t>
  </si>
  <si>
    <t>ΕΙΔΙΚΟ ΧΡΩΜΑ ΜΑΤ ΓΚΡΙ (ΚΩΔ. ΧΡΩΜΑΤΟΣ 529)</t>
  </si>
  <si>
    <t>59A</t>
  </si>
  <si>
    <t>60A</t>
  </si>
  <si>
    <t>ΣΑΛΟΝΙ ( ΔΕΡΜΑ / ALCANTARA)</t>
  </si>
  <si>
    <t>ΔΙΑΚΟΣΜΗΤΙΚΟ ΚΙΤ ΕΞΩΤΕΡΙΚΗΣ ΕΜΦΑΝΙΣΗΣ (ΚΑΛΥΜΜΑΤΑ ΚΑΘΡΕΠΤΩΝ, ΠΕΡΙΓΡΑΜΜΑΤΑ ΠΡΟΒΟΛΕΩΝ ΟΜΙΧΛΗΣ, ΛΑΒΕΣ ΘΥΡΩΝ, ΕΜΠΡΟΣ ΓΡΙΛΙΑ)</t>
  </si>
  <si>
    <t xml:space="preserve">ΖΑΝΤΕΣ ΑΛΟΥΜΙΝΙΟΥ 8C ΣΚΟΥΡΕΣ 18" (225/40 R18x7,5) </t>
  </si>
  <si>
    <t>7K6</t>
  </si>
  <si>
    <t>C5C</t>
  </si>
  <si>
    <t>1.75 TBI 240hp TCT QUADRIFOGLIO VERDE</t>
  </si>
  <si>
    <t>Όφελος ΦΤΤ λόγω απόσυρσης 2014(€)</t>
  </si>
  <si>
    <t>Προτεινόμενη τελική τιμή με όφελος ΦΤΤ λόγω απόσυρσης 2014 (€)</t>
  </si>
  <si>
    <t>Τέλη κυκλοφορίας 2014</t>
  </si>
  <si>
    <t>240 (177) / 5750</t>
  </si>
  <si>
    <t>34,6 (340) / 2000</t>
  </si>
  <si>
    <t>6 ΑΕΡΟΣΑΚΟΙ, VDC (με eQ2/ABS/EBD/ASR/MSR/BAS/BRAKE PREFILL/HILL HOLDER), ALFA DNA,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SPORT ΣΑΛΟΝΙ ΜΕ ΔΕΡΜΑ ΚΑΙ ALCANTARA, ΚΕΝΤΡΙΚΟ ΚΛΕΙΔΩΜΑ ΜΕ ΤΗΛΕΧΕΙΡΙΣΜΟ, ΔΕΡΜΑΤΙΝΟ ΠΕΠΛΑΤΥΣΜΕΝΟ ΤΙΜΟΝΙ ΜΕ ΛΕΥΚΕΣ ΡΑΦΕΣ, ΖΑΝΤΕΣ ΑΛΟΥΜΙΝΙΟΥ 18¨, ΑΕΡΟΤΟΜΗ, ΡΕΖΕΡΒΑ ΑΝΑΓΚΗΣ, ΕΜΠΡΟΣ/ΠΙΣΩ ΦΩΤΑ LED, ΚΟΚΚΙΝΕΣ ΔΑΓΚΑΝΕΣ ΦΡΕΝΩΝ BREMBO, ΠΛΕΥΡΙΚΑ ΜΑΡΣΠΙΕ, ΠΡΟΒΟΛΕΙΣ BI-XENON, SPORT ΑΝΑΡΤΗΣΗ, ΑΙΣΘΗΤΗΡΕΣ ΠΑΡΚΑΡΙΣΜΑΤΟΣ ΕΜΠΡΟΣ ΚΑΙ ΠΙΣΩ ΜΕ ΟΠΤΙΚΗ ΕΝΔΕΙΞΗ</t>
  </si>
  <si>
    <t>ΒΕΛΟΥΔΙΝΑ ΠΑΤΑΚΙΑ ΣΕ ΜΑΥΡΟ ΧΡΩΜΑ</t>
  </si>
  <si>
    <t>ΣΥΣΤΗΜΑ ΠΛΟΗΓΗΣΗΣ ΜΕ ΟΘΟΝΗ ΑΦΗΣ 6,5'' ΚΑΙ ΗΛΕΚΤΡΟΝΙΚΟ ΧΑΡΤH ΕΥΡΩΠΗΣ, ΕΝΣΩΜΑΤΩΜΕΝΟ ΣΤΟ ΣΥΣΤΗΜΑ INFOTAINMENT</t>
  </si>
  <si>
    <t>S5H</t>
  </si>
  <si>
    <t>1.6 JTDM-2 105hp SPRINT</t>
  </si>
  <si>
    <t>ΣΚΟΥΡΟ ΧΡΩΜΙΩΜΕΝΟ ΦΙΝΙΡΙΣΜΑ ΣΕ ΕΜΠΡΟΣ ΓΡΙΛΙΑ, ΠΕΡΙΓΡΑΜΜΑΤΑ ΠΡΟΒΟΛΕΩΝ ΟΜΙΧΛΗΣ, ΚΑΛΥΜΜΑΤΑ ΚΑΘΡΕΠΤΩΝ ΚΑΙ ΛΑΒΕΣ ΘΥΡΩΝ, 6 ΑΕΡΟΣΑΚΟΙ, VDC (με eQ2/ABS/EBD/ASR/MSR/BAS/BRAKE PREFILL/HILL HOLDER), ALFA DNA, START &amp; STOP, ΕΝΔΕΙΞΗ ΑΛΛΑΓΗΣ ΤΑΧΥΤΗΤΩΝ, ΣΥΣΤΗΜΑ ΠΑΡΑΚΟΛΟΥΘΗΣΗΣ ΠΙΕΣΗΣ ΕΛΑΣΤΙΚΩΝ (TPMS), ΠΙΣΩ ΣΚΟΥΡΑ ΚΡΥΣΤΑΛΛΑ,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ΜΕ ΚΟΚΚΙΝΕΣ ΡΑΦΕΣ, ΖΑΝΤΕΣ ΑΛΟΥΜΙΝΙΟΥ 17¨, ΑΕΡΟΤΟΜΗ, ΔΙΑΚΟΣΜΗΤΙΚΟ ΤΑΜΠΛΟ ΑΠΟ ΣΚΟΥΡΟ ΑΛΟΥΜΙΝΙΟ, ΣΗΜΑ SPRINT, ΠΛΕΥΡΙΚΑ ΜΑΡΣΠΙΕ, ΡΕΖΕΡΒΑ ΑΝΑΓΚΗΣ, ΕΜΠΡΟΣ/ΠΙΣΩ ΦΩΤΑ LED, ΕΠΙΧΡΩΜΙΩΜΕΝΟ ΠΕΡΙΓΡΑΜΜΑ ΠΑΡΑΘΥΡΩΝ, ΠΙΣΩ ΔΙΑΧΥΤΗΣ ΜΕ ΜΟΝΗ ΑΠΟΛΗΞΗ ΕΞΑΤΜΙΣΗΣ, ΒΕΛΟΥΔΙΝΑ ΠΑΤΑΚΙΑ ΣΕ ΜΑΥΡΟ ΧΡΩΜΑ</t>
  </si>
  <si>
    <t>S5N</t>
  </si>
  <si>
    <t>1.4 Multiair 150hp SPRINT</t>
  </si>
  <si>
    <t>150(110) / 5500</t>
  </si>
  <si>
    <t>25,5 (250) / 2500</t>
  </si>
  <si>
    <t>2.0 JTDM-2 175hp DISTINCTIVE TCT</t>
  </si>
  <si>
    <t>C37</t>
  </si>
  <si>
    <t>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ΠΡΟΒΟΛΕΙΣ ΟΜΙΧΛΗΣ, ΠΙΣΩ ΣΠΟΡ ΠΡΟΦΥΛΑΚΤΗΡΑΣ, ΠΕΠΛΑΤΥΜΕΝΟ ΔΕΡΜΑΤΙΝΟ ΤΙΜΟΝΙ/ΛΕΒΙΕΣ ΤΑΧΥΤΗΤΩΝ, ΖΑΝΤΕΣ ΑΛΟΥΜΙΝΙΟΥ 17¨, ΤΑΜΠΛΩ COMPETIZIONE, ΕΣΩΤΕΡΙΚΑ ΚΑΘΙΣΜΑΤΑ ΜΕ ΚΟΜΜΑΤΙΑ ΔΕΡΜΑΤΟΣ, ΧΡΩΜΙΩΜΕΝΑ ΠΛΑΙΣΙΑ ΦΩΤΩΝ, ΧΡΩΜΙΩΜΕΝΗ ΑΠΟΛΗΞΗ ΕΞΑΤΜΙΣΗΣ, ΧΡΩΜΙΩΜΕΝΗ ΓΡΑΜΜΗ ΠΑΡΑΘΥΡΩΝ, ΚΡΥΦΟΣ ΦΩΤΙΣΜΟΣ NIGHT PANEL, ΣΥΣΤΗΜΑ START &amp; STOP ΜΕ GSI, ΡΕΖΕΡΒΑ, ΚΑΛΥΜΑΤΑ ΕΞΩΤΕΡΙΚΩΝ ΚΑΘΡΕΦΤΩΝ, ΛΕΥΚΟΣ ΠΙΝΑΚΑΣ ΟΡΓΑΝΩΝ</t>
  </si>
  <si>
    <t>C3F</t>
  </si>
  <si>
    <t>ALFA DNA, 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ΠΡΟΒΟΛΕΙΣ ΟΜΙΧΛΗΣ, ΠΙΣΩ ΣΠΟΡ ΠΡΟΦΥΛΑΚΤΗΡΑΣ, ΠΕΠΛΑΤΥΜΕΝΟ ΔΕΡΜΑΤΙΝΟ ΤΙΜΟΝΙ/ΛΕΒΙΕΣ ΤΑΧΥΤΗΤΩΝ, ΖΑΝΤΕΣ ΑΛΟΥΜΙΝΙΟΥ 17¨, ΤΑΜΠΛΩ COMPETIZIONE, ΕΣΩΤΕΡΙΚΑ ΚΑΘΙΣΜΑΤΑ ΜΕ ΚΟΜΜΑΤΙΑ ΔΕΡΜΑΤΟΣ, ΧΡΩΜΙΩΜΕΝΑ ΠΛΑΙΣΙΑ ΦΩΤΩΝ, ΧΡΩΜΙΩΜΕΝΗ ΑΠΟΛΗΞΗ ΕΞΑΤΜΙΣΗΣ, ΧΡΩΜΙΩΜΕΝΗ ΓΡΑΜΜΗ ΠΑΡΑΘΥΡΩΝ, ΚΡΥΦΟΣ ΦΩΤΙΣΜΟΣ NIGHT PANEL, ΣΥΣΤΗΜΑ START &amp; STOP ΜΕ GSI, ΡΕΖΕΡΒΑ, ΚΑΛΥΜΑΤΑ ΕΞΩΤΕΡΙΚΩΝ ΚΑΘΡΕΦΤΩΝ, ΛΕΥΚΟΣ ΠΙΝΑΚΑΣ ΟΡΓΑΝΩΝ, ΠΙΣΩ ΑΕΡΟΤΟΜΗ</t>
  </si>
  <si>
    <t>C3G</t>
  </si>
  <si>
    <t>1.4 Multiair 140hp DISTINCTIVE TCT</t>
  </si>
  <si>
    <t>ΑΥΤΟΜΑΤΟ ΚΙΒΩΤΙΟ ΔΙΠΛΟΥ ΞΗΡΟΥ ΣΥΜΠΛΕΚΤΗ  TCT, 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ΠΕΠΛΑΤΥΜΕΝΟ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ΚΑΘΙΣΜΑΤΑ ΜΕ ΥΦΑΣΜΑ ΚΑΙ ΚΟΜΜΑΤΙΑ ΔΕΡΜΑΤΟΣ, ΚΡΥΦΟΣ ΦΩΤΙΣΜΟΣ NIGHT PANEL, ΣΚΟΥΡΟΧΡΩΜΟΙ ΠΡΟΒΟΛΕΙΣ, ΠΙΣΩ ΑΕΡΟΤΟΜΗ, ΣΥΣΤΗΜΑ START &amp; STOP ΜΕ GSI, ΡΕΖΕΡΒΑ, ΠΙΣΩ ΣΠΟΡ ΠΡΟΦΥΛΑΚΤΗΡΑΣ, ΠΡΟΒΟΛΕΙΣ ΟΜΙΧΛΗΣ, ΛΕΥΚΟΣ ΠΙΝΑΚΑΣ ΟΡΓΑΝΩΝ</t>
  </si>
  <si>
    <t>ΣΥΝΔΥΑΖΕΤΑΙ ΥΠΟΧΡΕΩΤΙΚΑ ΜΕ 5KW</t>
  </si>
  <si>
    <t>ΣΥΝΔΥΑΖΕΤΑΙ ΥΠΟΧΡΕΩΤΙΚΑ ΜΕ 4YD Ή 7SC.</t>
  </si>
  <si>
    <r>
      <t>ΣΥΝΔΥΑΖΕΤΑΙ ΥΠΟΧΡΕΩΤΙΚΑ ΜΕ 5FB. ΣΥΝΟΛΙΚΗ ΠΡΟΤΕΙΝΟΜΕΝΗ ΤΙΜΗ ΠΑΚΕΤΟΥ 2000</t>
    </r>
    <r>
      <rPr>
        <b/>
        <sz val="30"/>
        <rFont val="Calibri"/>
        <family val="2"/>
      </rPr>
      <t>€</t>
    </r>
    <r>
      <rPr>
        <b/>
        <sz val="30"/>
        <rFont val="Tahoma"/>
        <family val="2"/>
      </rPr>
      <t xml:space="preserve">. ΚΩΔΙΚΟΣ ΠΟΥ ΕΧΕΙ ΚΑΤΑΡΓΗΘΕΙ. </t>
    </r>
  </si>
  <si>
    <r>
      <rPr>
        <b/>
        <sz val="36"/>
        <rFont val="Tahoma"/>
        <family val="2"/>
      </rPr>
      <t>QV Launch Edition:</t>
    </r>
    <r>
      <rPr>
        <sz val="36"/>
        <rFont val="Tahoma"/>
        <family val="2"/>
      </rPr>
      <t xml:space="preserve"> (Kit Zender)</t>
    </r>
    <r>
      <rPr>
        <sz val="24"/>
        <rFont val="Tahoma"/>
        <family val="2"/>
      </rPr>
      <t>: ΚΑΛΥΜΜΑΤΑ ΚΑΘΡΕΠΤΩΝ ΚΑΙ ΠΙΣΩ ΑΕΡΟΤΟΜΗ ΑΠΌ ΑΝΘΡΑΚΟΝΗΜΑΤΑ, ΕΜΠΡΟΣ ΚΑΙ ΠΙΣΩ ΔΙΑΧΥΤΗΣ, ΠΛΕΥΡΙΚΑ ΜΑΡΣΠΙΕ. ΣΥΝΟΛΙΚΗ ΠΡΟΤΕΙΝΟΜΕΝΗ ΤΙΜΗ ΠΑΚΕΤΟΥ 2000</t>
    </r>
    <r>
      <rPr>
        <sz val="24"/>
        <rFont val="Calibri"/>
        <family val="2"/>
      </rPr>
      <t>€</t>
    </r>
  </si>
  <si>
    <t>5ΚΧ</t>
  </si>
  <si>
    <t>1.4 78hp RACER</t>
  </si>
  <si>
    <t>1.3 JTDM-2 85hp RACER</t>
  </si>
  <si>
    <t>1.4 Multiair 140hp RACER TCT</t>
  </si>
  <si>
    <t>1.75 TBi 240hp TCT Coupe</t>
  </si>
  <si>
    <t>1.75 TBi 240hp TCT Spider</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</si>
  <si>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</si>
  <si>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Στις παραπάνω τιμές δεν περιλαμβάνονται τα έξοδα πινακίδων,παράδοσης και τα τέλη κυκλοφορίας. Σας υπενθυμίζουμε ότι το τίμημα πώλησης από την FCAG προς εσάς για κάθε αυτοκίνητο, οριστικοποιείται από την FCAG κατά την στιγμή της έκδοσης του τιμολογίου. Oποιοδήποτε προηγούμενο αναφερόμενο τίμημα είναι ενδεικτικό. Η εταιρία διατηρεί το δικαίωμα αλλαγής τιμών χωρίς προειδοποίηση.</t>
  </si>
  <si>
    <t>Σεπτέμβριος 2015</t>
  </si>
  <si>
    <t>B5R</t>
  </si>
  <si>
    <t>1.6 JTDM-2 120hp PROGRESSION</t>
  </si>
  <si>
    <t>120(88) / 3750</t>
  </si>
  <si>
    <t>C5R</t>
  </si>
  <si>
    <t>1.6 JTDM-2 120hp DISTINCTIVE</t>
  </si>
</sst>
</file>

<file path=xl/styles.xml><?xml version="1.0" encoding="utf-8"?>
<styleSheet xmlns="http://schemas.openxmlformats.org/spreadsheetml/2006/main">
  <numFmts count="1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00_);_(&quot;$&quot;* \(#,##0.00\);_(&quot;$&quot;* &quot;-&quot;??_);_(@_)"/>
    <numFmt numFmtId="177" formatCode="General_)"/>
    <numFmt numFmtId="178" formatCode="#,##0\ [$€-1];[Red]\-#,##0\ [$€-1]"/>
    <numFmt numFmtId="179" formatCode="#,##0.00\ [$€-1]"/>
    <numFmt numFmtId="180" formatCode="#,##0\ [$€-1]"/>
    <numFmt numFmtId="181" formatCode="0.0"/>
    <numFmt numFmtId="182" formatCode="#,##0_ ;[Red]\-#,##0\ "/>
    <numFmt numFmtId="183" formatCode="#,##0.0"/>
    <numFmt numFmtId="184" formatCode="_-&quot;€&quot;\ * #,##0_-;\-&quot;€&quot;\ * #,##0_-;_-&quot;€&quot;\ * &quot;-&quot;_-;_-@_-"/>
    <numFmt numFmtId="185" formatCode="_-* #,##0_-;\-* #,##0_-;_-* &quot;-&quot;_-;_-@_-"/>
    <numFmt numFmtId="186" formatCode="_-* #,##0.00_-;\-* #,##0.00_-;_-* &quot;-&quot;??_-;_-@_-"/>
    <numFmt numFmtId="187" formatCode="&quot;L.&quot;\ #,##0;[Red]\-&quot;L.&quot;\ #,##0"/>
    <numFmt numFmtId="188" formatCode="_-[$€-2]\ * #,##0.00_-;\-[$€-2]\ * #,##0.00_-;_-[$€-2]\ * &quot;-&quot;??_-"/>
    <numFmt numFmtId="189" formatCode="_ * #,##0.00_ ;_ * \-#,##0.00_ ;_ * &quot;-&quot;??_ ;_ @_ "/>
    <numFmt numFmtId="190" formatCode="&quot;£&quot;#,##0;\-&quot;£&quot;#,##0"/>
    <numFmt numFmtId="191" formatCode="_-* #,##0\ _z_l_-;\-* #,##0\ _z_l_-;_-* &quot;-&quot;\ _z_l_-;_-@_-"/>
    <numFmt numFmtId="192" formatCode="_-* #,##0.00\ _z_l_-;\-* #,##0.00\ _z_l_-;_-* &quot;-&quot;??\ _z_l_-;_-@_-"/>
    <numFmt numFmtId="193" formatCode="#,##0\ &quot;F&quot;;[Red]\-#,##0\ &quot;F&quot;"/>
    <numFmt numFmtId="194" formatCode="\.\ \ @"/>
    <numFmt numFmtId="195" formatCode="\ @"/>
    <numFmt numFmtId="196" formatCode="d\-mmmm\-yyyy"/>
    <numFmt numFmtId="197" formatCode="mmmm\ d\,\ yyyy"/>
    <numFmt numFmtId="198" formatCode="mmm"/>
    <numFmt numFmtId="199" formatCode="&quot;$&quot;#,##0;\-&quot;$&quot;#,##0"/>
    <numFmt numFmtId="200" formatCode="#,##0.000"/>
    <numFmt numFmtId="201" formatCode="yyyy"/>
    <numFmt numFmtId="202" formatCode="\U\S\$#,##0.00;\(\U\S\$#,##0.00\)"/>
    <numFmt numFmtId="203" formatCode="\(0.00%"/>
    <numFmt numFmtId="204" formatCode="\+0.00%\+"/>
    <numFmt numFmtId="205" formatCode="0.00%\)"/>
    <numFmt numFmtId="206" formatCode="#,##0.000_);\(#,##0.000\)"/>
    <numFmt numFmtId="207" formatCode="#,##0.00\ \ "/>
    <numFmt numFmtId="208" formatCode="###0;[Red]\(###0\)"/>
    <numFmt numFmtId="209" formatCode="#,##0.0_-;\-#,##0.0_-;#_,#_-"/>
    <numFmt numFmtId="210" formatCode="#,##0.00_-;[Red]\-#,##0.00_-;#_,##_-"/>
    <numFmt numFmtId="211" formatCode="_(* #,##0.0_)_-;_(* \(#,##0.0\)_-;_(* &quot;-&quot;??_)_-;_(@_)_-"/>
    <numFmt numFmtId="212" formatCode="_-* #,##0\ &quot;pta&quot;_-;\-* #,##0\ &quot;pta&quot;_-;_-* &quot;-&quot;\ &quot;pta&quot;_-;_-@_-"/>
    <numFmt numFmtId="213" formatCode="_-* #,##0\ _p_t_a_-;\-* #,##0\ _p_t_a_-;_-* &quot;-&quot;\ _p_t_a_-;_-@_-"/>
    <numFmt numFmtId="214" formatCode="_-* #,##0.00\ &quot;pta&quot;_-;\-* #,##0.00\ &quot;pta&quot;_-;_-* &quot;-&quot;??\ &quot;pta&quot;_-;_-@_-"/>
    <numFmt numFmtId="215" formatCode="_-* #,##0.00\ _p_t_a_-;\-* #,##0.00\ _p_t_a_-;_-* &quot;-&quot;??\ _p_t_a_-;_-@_-"/>
    <numFmt numFmtId="216" formatCode="#,##0.00000"/>
    <numFmt numFmtId="217" formatCode="#.##000"/>
    <numFmt numFmtId="218" formatCode="\$#,#00"/>
    <numFmt numFmtId="219" formatCode="%#,#00"/>
    <numFmt numFmtId="220" formatCode="#,#00"/>
    <numFmt numFmtId="221" formatCode="#.##0,"/>
    <numFmt numFmtId="222" formatCode="\$#,"/>
    <numFmt numFmtId="223" formatCode="#,##0.0;[Red]\-#,##0.0"/>
    <numFmt numFmtId="224" formatCode="#,##0.00_);\(#,##0.00\);&quot;-&quot;_)"/>
    <numFmt numFmtId="225" formatCode="#,##0;\(#,##0\)"/>
    <numFmt numFmtId="226" formatCode="#,##0.0;[Black]\-#,##0.0"/>
    <numFmt numFmtId="227" formatCode="&quot;-&quot;@"/>
    <numFmt numFmtId="228" formatCode="_(&quot;$&quot;* #,##0_);_(&quot;$&quot;* \(#,##0\);_(&quot;$&quot;* &quot;-&quot;_);_(@_)"/>
    <numFmt numFmtId="229" formatCode="_-&quot;L.&quot;\ * #,##0.00_-;\-&quot;L.&quot;\ * #,##0.00_-;_-&quot;L.&quot;\ * &quot;-&quot;??_-;_-@_-"/>
    <numFmt numFmtId="230" formatCode="0.00_)"/>
    <numFmt numFmtId="231" formatCode="#."/>
    <numFmt numFmtId="232" formatCode="0.000"/>
    <numFmt numFmtId="233" formatCode="0.0000%"/>
    <numFmt numFmtId="234" formatCode="#,##0.0_);\(#,##0.0\)"/>
    <numFmt numFmtId="235" formatCode="#,##0.00\ &quot;F&quot;;[Red]\-#,##0.00\ &quot;F&quot;"/>
    <numFmt numFmtId="236" formatCode="0\ ;\ \(0\)"/>
    <numFmt numFmtId="237" formatCode=".0."/>
    <numFmt numFmtId="238" formatCode="_ * #,##0_ ;_ * \-#,##0_ ;_ * &quot;-&quot;_ ;_ @_ "/>
    <numFmt numFmtId="239" formatCode="_(&quot;R$ &quot;* #,##0_);_(&quot;R$ &quot;* \(#,##0\);_(&quot;R$ &quot;* &quot;-&quot;_);_(@_)"/>
    <numFmt numFmtId="240" formatCode="_(&quot;R$ &quot;* #,##0.00_);_(&quot;R$ &quot;* \(#,##0.00\);_(&quot;R$ &quot;* &quot;-&quot;??_);_(@_)"/>
    <numFmt numFmtId="241" formatCode="#,##0;[Red]\(#,##0\)"/>
    <numFmt numFmtId="242" formatCode="&quot;$&quot;#,##0.00;[Red]\-&quot;$&quot;#,##0.00"/>
    <numFmt numFmtId="243" formatCode="_ * #,##0_)&quot;L.&quot;_ ;_ * \(#,##0\)&quot;L.&quot;_ ;_ * &quot;-&quot;_)&quot;L.&quot;_ ;_ @_ "/>
    <numFmt numFmtId="244" formatCode="0.0;[Red]\-0.0"/>
    <numFmt numFmtId="245" formatCode="#,##0.00_ ;[Red]\-#,##0.00;\-"/>
    <numFmt numFmtId="246" formatCode="#,##0.0_);[Red]\(#,##0.0\)"/>
    <numFmt numFmtId="247" formatCode="\+\ \ #,##0_);[Red]\(#,##0\);\-_)"/>
    <numFmt numFmtId="248" formatCode="\+\ \ #,##0.0_);[Red]\(#,##0.0\);\-_)"/>
    <numFmt numFmtId="249" formatCode="\+\ \ #,##0.00_);[Red]\(#,##0.00\);\-_)"/>
    <numFmt numFmtId="250" formatCode="[Blue]#,##0_);[Magenta]\(#,##0\)"/>
    <numFmt numFmtId="251" formatCode="[Blue]#,##0.0_);[Magenta]\(#,##0.0\)"/>
    <numFmt numFmtId="252" formatCode="[Blue]#,##0.00_);[Magenta]\(#,##0.00\)"/>
    <numFmt numFmtId="253" formatCode="[Blue]0%;[Magenta]\-0%"/>
    <numFmt numFmtId="254" formatCode="[Blue]0.00%;[Magenta]\-0.00%"/>
    <numFmt numFmtId="255" formatCode="_-* #,##0.00\ &quot;zł&quot;_-;\-* #,##0.00\ &quot;zł&quot;_-;_-* &quot;-&quot;??\ &quot;zł&quot;_-;_-@_-"/>
    <numFmt numFmtId="256" formatCode="_ &quot;\&quot;* #,##0.00_ ;_ &quot;\&quot;* \-#,##0.00_ ;_ &quot;\&quot;* &quot;-&quot;??_ ;_ @_ "/>
    <numFmt numFmtId="257" formatCode="_ &quot;\&quot;* #,##0_ ;_ &quot;\&quot;* \-#,##0_ ;_ &quot;\&quot;* &quot;-&quot;_ ;_ @_ "/>
    <numFmt numFmtId="258" formatCode="_-* #,##0.00_-;_-* #,##0.00\-;_-* &quot;-&quot;??_-;_-@_-"/>
    <numFmt numFmtId="259" formatCode="_-* #,##0_-;_-* #,##0\-;_-* &quot;-&quot;_-;_-@_-"/>
    <numFmt numFmtId="260" formatCode="_-&quot;?&quot;* #,##0.00_-;\-&quot;?&quot;* #,##0.00_-;_-&quot;?&quot;* &quot;-&quot;??_-;_-@_-"/>
    <numFmt numFmtId="261" formatCode="_-&quot;?&quot;* #,##0_-;\-&quot;?&quot;* #,##0_-;_-&quot;?&quot;* &quot;-&quot;_-;_-@_-"/>
    <numFmt numFmtId="262" formatCode="#,##0,"/>
    <numFmt numFmtId="263" formatCode=";;;"/>
    <numFmt numFmtId="264" formatCode="&quot;\&quot;#,##0;&quot;\&quot;\-#,##0"/>
    <numFmt numFmtId="265" formatCode="0.000000%"/>
    <numFmt numFmtId="266" formatCode="&quot;$&quot;#,##0,_);[Red]\(&quot;$&quot;#,##0,\)"/>
    <numFmt numFmtId="267" formatCode="_-&quot;￡&quot;* #,##0.00_-;\-&quot;￡&quot;* #,##0.00_-;_-&quot;￡&quot;* &quot;-&quot;??_-;_-@_-"/>
    <numFmt numFmtId="268" formatCode="_-&quot;￡&quot;* #,##0_-;\-&quot;￡&quot;* #,##0_-;_-&quot;￡&quot;* &quot;-&quot;_-;_-@_-"/>
    <numFmt numFmtId="269" formatCode="mmmm\-yy"/>
    <numFmt numFmtId="270" formatCode="#,##0.00\ &quot;F&quot;;\-#,##0.00\ &quot;F&quot;"/>
    <numFmt numFmtId="271" formatCode="#,##0.00;[Red]\(#,##0.00\)"/>
    <numFmt numFmtId="272" formatCode="#,##0.0000_);\(#,##0.0000\)"/>
    <numFmt numFmtId="273" formatCode="m/d"/>
    <numFmt numFmtId="274" formatCode="#,##0&quot;£&quot;_);\(#,##0&quot;£&quot;\)"/>
    <numFmt numFmtId="275" formatCode="#,##0_);[Red]\ \(#,##0\)"/>
    <numFmt numFmtId="276" formatCode="#,##0.0\ ;\(#,##0.0\)"/>
    <numFmt numFmtId="277" formatCode="0.0000000000"/>
    <numFmt numFmtId="278" formatCode="&quot;$&quot;* ##0.0\ ;&quot;$&quot;* \(##0.0\);&quot;$&quot;* &quot;N/A &quot;"/>
    <numFmt numFmtId="279" formatCode="&quot;$&quot;#,##0;&quot;$&quot;\(#,##0\)"/>
    <numFmt numFmtId="280" formatCode="\$\ #,##0.00_);[Red]\$\(#,##0.00\);\$\ \ \ \-\ \ "/>
    <numFmt numFmtId="281" formatCode="&quot;US$&quot;#,##0.00_);\(&quot;US$&quot;#,##0.00\)"/>
    <numFmt numFmtId="282" formatCode="."/>
    <numFmt numFmtId="283" formatCode="_(&quot;$&quot;* #,##0.0;_(&quot;$&quot;* \(#,##0.0\);_(&quot;$&quot;* &quot;0.0&quot;;_(@\)"/>
    <numFmt numFmtId="284" formatCode="0#\-##\-##"/>
    <numFmt numFmtId="285" formatCode="&quot;$&quot;* #,##0_);&quot;$&quot;* \(#,##0\)"/>
    <numFmt numFmtId="286" formatCode="_(* #,##0.0000_);_(* \(#,##0.0000\);_(* &quot;-&quot;??_);_(@_)"/>
    <numFmt numFmtId="287" formatCode="_(&quot;$&quot;* #,##0;_(&quot;$&quot;* \(#,##0\);_(&quot;$&quot;* &quot;0&quot;;_(@\)"/>
    <numFmt numFmtId="288" formatCode="_(* #,##0.0;_(* \(#,##0.0\);_(* &quot;0.0&quot;;_(@_)"/>
    <numFmt numFmtId="289" formatCode="&quot;$&quot;#,\);\(&quot;$&quot;#,##0\)"/>
    <numFmt numFmtId="290" formatCode="_-&quot;\&quot;* #,##0.00_-;\-&quot;\&quot;* #,##0.00_-;_-&quot;\&quot;* &quot;-&quot;??_-;_-@_-"/>
    <numFmt numFmtId="291" formatCode="_-&quot;\&quot;* #,##0_-;\-&quot;\&quot;* #,##0_-;_-&quot;\&quot;* &quot;-&quot;_-;_-@_-"/>
    <numFmt numFmtId="292" formatCode="[$-410]mmm\-yy;@"/>
  </numFmts>
  <fonts count="230">
    <font>
      <sz val="10"/>
      <name val="Arial"/>
      <family val="0"/>
    </font>
    <font>
      <sz val="11"/>
      <color indexed="8"/>
      <name val="Calibri"/>
      <family val="2"/>
    </font>
    <font>
      <b/>
      <sz val="36"/>
      <name val="Tahoma"/>
      <family val="2"/>
    </font>
    <font>
      <sz val="24"/>
      <name val="Tahoma"/>
      <family val="2"/>
    </font>
    <font>
      <sz val="28"/>
      <name val="Tahoma"/>
      <family val="2"/>
    </font>
    <font>
      <u val="single"/>
      <sz val="36"/>
      <color indexed="12"/>
      <name val="Arial"/>
      <family val="2"/>
    </font>
    <font>
      <u val="single"/>
      <sz val="10"/>
      <color indexed="12"/>
      <name val="Arial"/>
      <family val="2"/>
    </font>
    <font>
      <sz val="10"/>
      <name val="Courier"/>
      <family val="1"/>
    </font>
    <font>
      <sz val="10"/>
      <name val="Century Gothic"/>
      <family val="2"/>
    </font>
    <font>
      <sz val="18"/>
      <name val="Century Gothic"/>
      <family val="2"/>
    </font>
    <font>
      <sz val="12"/>
      <name val="Century Gothic"/>
      <family val="2"/>
    </font>
    <font>
      <sz val="10"/>
      <color indexed="56"/>
      <name val="Arial"/>
      <family val="2"/>
    </font>
    <font>
      <b/>
      <i/>
      <sz val="20"/>
      <color indexed="9"/>
      <name val="Arial"/>
      <family val="2"/>
    </font>
    <font>
      <sz val="10"/>
      <color indexed="10"/>
      <name val="Arial"/>
      <family val="2"/>
    </font>
    <font>
      <b/>
      <sz val="10"/>
      <color indexed="56"/>
      <name val="Comic Sans MS"/>
      <family val="4"/>
    </font>
    <font>
      <b/>
      <sz val="16"/>
      <color indexed="63"/>
      <name val="Century Gothic"/>
      <family val="2"/>
    </font>
    <font>
      <sz val="10"/>
      <color indexed="63"/>
      <name val="Comic Sans MS"/>
      <family val="4"/>
    </font>
    <font>
      <b/>
      <sz val="10"/>
      <color indexed="63"/>
      <name val="Comic Sans MS"/>
      <family val="4"/>
    </font>
    <font>
      <sz val="10"/>
      <color indexed="63"/>
      <name val="Arial"/>
      <family val="2"/>
    </font>
    <font>
      <b/>
      <sz val="12"/>
      <color indexed="63"/>
      <name val="Comic Sans MS"/>
      <family val="4"/>
    </font>
    <font>
      <sz val="11"/>
      <name val="?? ?????"/>
      <family val="3"/>
    </font>
    <font>
      <b/>
      <sz val="11"/>
      <name val="Arial"/>
      <family val="2"/>
    </font>
    <font>
      <sz val="10"/>
      <color indexed="8"/>
      <name val="MS Sans Serif"/>
      <family val="2"/>
    </font>
    <font>
      <sz val="10"/>
      <name val="MS Sans Serif"/>
      <family val="2"/>
    </font>
    <font>
      <sz val="11"/>
      <name val="??"/>
      <family val="1"/>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font>
    <font>
      <sz val="12"/>
      <name val="Arial"/>
      <family val="2"/>
    </font>
    <font>
      <b/>
      <sz val="10"/>
      <name val="Arial"/>
      <family val="2"/>
    </font>
    <font>
      <sz val="10"/>
      <color indexed="20"/>
      <name val="Arial"/>
      <family val="2"/>
    </font>
    <font>
      <sz val="1"/>
      <color indexed="8"/>
      <name val="Courier"/>
      <family val="3"/>
    </font>
    <font>
      <sz val="10"/>
      <name val="Times New Roman"/>
      <family val="1"/>
    </font>
    <font>
      <i/>
      <sz val="10"/>
      <color indexed="10"/>
      <name val="Times New Roman"/>
      <family val="1"/>
    </font>
    <font>
      <sz val="10"/>
      <color indexed="8"/>
      <name val="Arial"/>
      <family val="2"/>
    </font>
    <font>
      <sz val="10"/>
      <name val="Arial CE"/>
      <family val="0"/>
    </font>
    <font>
      <sz val="10"/>
      <color indexed="19"/>
      <name val="Times New Roman"/>
      <family val="1"/>
    </font>
    <font>
      <i/>
      <sz val="10"/>
      <color indexed="11"/>
      <name val="Times New Roman"/>
      <family val="1"/>
    </font>
    <font>
      <sz val="12"/>
      <color indexed="22"/>
      <name val="Arial"/>
      <family val="2"/>
    </font>
    <font>
      <i/>
      <sz val="10"/>
      <color indexed="12"/>
      <name val="Times New Roman"/>
      <family val="1"/>
    </font>
    <font>
      <b/>
      <sz val="12"/>
      <name val="Arial"/>
      <family val="2"/>
    </font>
    <font>
      <u val="single"/>
      <sz val="10"/>
      <color indexed="36"/>
      <name val="Arial"/>
      <family val="2"/>
    </font>
    <font>
      <sz val="10"/>
      <color indexed="8"/>
      <name val="Times New Roman"/>
      <family val="1"/>
    </font>
    <font>
      <b/>
      <sz val="8"/>
      <name val="Arial"/>
      <family val="2"/>
    </font>
    <font>
      <sz val="12"/>
      <name val="Helv"/>
      <family val="0"/>
    </font>
    <font>
      <sz val="9"/>
      <name val="Helv"/>
      <family val="0"/>
    </font>
    <font>
      <b/>
      <sz val="14"/>
      <name val="Arial"/>
      <family val="2"/>
    </font>
    <font>
      <sz val="12"/>
      <color indexed="8"/>
      <name val="Times New Roman"/>
      <family val="1"/>
    </font>
    <font>
      <i/>
      <sz val="10"/>
      <color indexed="23"/>
      <name val="Times New Roman"/>
      <family val="1"/>
    </font>
    <font>
      <sz val="9"/>
      <name val="Times New Roman"/>
      <family val="1"/>
    </font>
    <font>
      <b/>
      <sz val="10"/>
      <name val="MS Sans Serif"/>
      <family val="2"/>
    </font>
    <font>
      <sz val="12"/>
      <name val="Times New Roman"/>
      <family val="1"/>
    </font>
    <font>
      <b/>
      <sz val="24"/>
      <name val="Arial"/>
      <family val="2"/>
    </font>
    <font>
      <b/>
      <sz val="36"/>
      <name val="Arial"/>
      <family val="2"/>
    </font>
    <font>
      <b/>
      <sz val="18"/>
      <name val="Arial"/>
      <family val="2"/>
    </font>
    <font>
      <b/>
      <sz val="16"/>
      <name val="Arial"/>
      <family val="2"/>
    </font>
    <font>
      <b/>
      <sz val="18"/>
      <color indexed="22"/>
      <name val="Arial"/>
      <family val="2"/>
    </font>
    <font>
      <b/>
      <sz val="12"/>
      <color indexed="22"/>
      <name val="Arial"/>
      <family val="2"/>
    </font>
    <font>
      <sz val="8"/>
      <name val="MS Sans Serif"/>
      <family val="2"/>
    </font>
    <font>
      <sz val="8"/>
      <name val="Helv"/>
      <family val="0"/>
    </font>
    <font>
      <sz val="8"/>
      <color indexed="10"/>
      <name val="Arial Narrow"/>
      <family val="2"/>
    </font>
    <font>
      <sz val="10"/>
      <color indexed="20"/>
      <name val="Times New Roman"/>
      <family val="1"/>
    </font>
    <font>
      <i/>
      <sz val="10"/>
      <color indexed="8"/>
      <name val="Times New Roman"/>
      <family val="1"/>
    </font>
    <font>
      <sz val="12"/>
      <name val="Tahoma"/>
      <family val="2"/>
    </font>
    <font>
      <b/>
      <sz val="36"/>
      <color indexed="9"/>
      <name val="Tahoma"/>
      <family val="2"/>
    </font>
    <font>
      <b/>
      <sz val="24"/>
      <color indexed="9"/>
      <name val="Tahoma"/>
      <family val="2"/>
    </font>
    <font>
      <b/>
      <i/>
      <sz val="36"/>
      <color indexed="9"/>
      <name val="Tahoma"/>
      <family val="2"/>
    </font>
    <font>
      <b/>
      <i/>
      <sz val="55"/>
      <color indexed="9"/>
      <name val="Tahoma"/>
      <family val="2"/>
    </font>
    <font>
      <sz val="34"/>
      <color indexed="8"/>
      <name val="Tahoma"/>
      <family val="2"/>
    </font>
    <font>
      <b/>
      <sz val="42"/>
      <name val="Tahoma"/>
      <family val="2"/>
    </font>
    <font>
      <b/>
      <sz val="30"/>
      <name val="Tahoma"/>
      <family val="2"/>
    </font>
    <font>
      <sz val="10"/>
      <name val="Tahoma"/>
      <family val="2"/>
    </font>
    <font>
      <b/>
      <i/>
      <sz val="12"/>
      <name val="Tahoma"/>
      <family val="2"/>
    </font>
    <font>
      <b/>
      <sz val="12"/>
      <name val="Tahoma"/>
      <family val="2"/>
    </font>
    <font>
      <b/>
      <sz val="10"/>
      <name val="Tahoma"/>
      <family val="2"/>
    </font>
    <font>
      <b/>
      <i/>
      <sz val="12"/>
      <name val="Arial"/>
      <family val="2"/>
    </font>
    <font>
      <sz val="9"/>
      <name val="Tahoma"/>
      <family val="2"/>
    </font>
    <font>
      <vertAlign val="subscript"/>
      <sz val="9"/>
      <name val="Tahoma"/>
      <family val="2"/>
    </font>
    <font>
      <b/>
      <vertAlign val="superscript"/>
      <sz val="10"/>
      <name val="Comic Sans MS"/>
      <family val="4"/>
    </font>
    <font>
      <b/>
      <sz val="10"/>
      <name val="Comic Sans MS"/>
      <family val="4"/>
    </font>
    <font>
      <b/>
      <sz val="12"/>
      <color indexed="56"/>
      <name val="Arial"/>
      <family val="2"/>
    </font>
    <font>
      <u val="single"/>
      <sz val="30"/>
      <color indexed="12"/>
      <name val="Arial"/>
      <family val="2"/>
    </font>
    <font>
      <sz val="10"/>
      <name val="Verdana"/>
      <family val="2"/>
    </font>
    <font>
      <sz val="52"/>
      <color indexed="9"/>
      <name val="Verdana"/>
      <family val="2"/>
    </font>
    <font>
      <b/>
      <i/>
      <sz val="22"/>
      <color indexed="56"/>
      <name val="Verdana"/>
      <family val="2"/>
    </font>
    <font>
      <b/>
      <i/>
      <sz val="20"/>
      <color indexed="56"/>
      <name val="Verdana"/>
      <family val="2"/>
    </font>
    <font>
      <sz val="18"/>
      <name val="Verdana"/>
      <family val="2"/>
    </font>
    <font>
      <b/>
      <sz val="18"/>
      <color indexed="56"/>
      <name val="Verdana"/>
      <family val="2"/>
    </font>
    <font>
      <sz val="18"/>
      <color indexed="56"/>
      <name val="Verdana"/>
      <family val="2"/>
    </font>
    <font>
      <sz val="10"/>
      <color indexed="56"/>
      <name val="Verdana"/>
      <family val="2"/>
    </font>
    <font>
      <sz val="16"/>
      <color indexed="56"/>
      <name val="Verdana"/>
      <family val="2"/>
    </font>
    <font>
      <sz val="14"/>
      <name val="Verdana"/>
      <family val="2"/>
    </font>
    <font>
      <sz val="48"/>
      <color indexed="9"/>
      <name val="Verdana"/>
      <family val="2"/>
    </font>
    <font>
      <b/>
      <sz val="10"/>
      <name val="Verdana"/>
      <family val="2"/>
    </font>
    <font>
      <b/>
      <sz val="14"/>
      <name val="Verdana"/>
      <family val="2"/>
    </font>
    <font>
      <b/>
      <sz val="18"/>
      <name val="Verdana"/>
      <family val="2"/>
    </font>
    <font>
      <sz val="20"/>
      <name val="Verdana"/>
      <family val="2"/>
    </font>
    <font>
      <b/>
      <i/>
      <sz val="22"/>
      <name val="Verdana"/>
      <family val="2"/>
    </font>
    <font>
      <b/>
      <sz val="22"/>
      <name val="Verdana"/>
      <family val="2"/>
    </font>
    <font>
      <b/>
      <sz val="34"/>
      <name val="Tahoma"/>
      <family val="2"/>
    </font>
    <font>
      <b/>
      <sz val="20"/>
      <name val="Verdana"/>
      <family val="2"/>
    </font>
    <font>
      <b/>
      <vertAlign val="superscript"/>
      <sz val="20"/>
      <name val="Verdana"/>
      <family val="2"/>
    </font>
    <font>
      <b/>
      <sz val="22"/>
      <color indexed="9"/>
      <name val="Verdana"/>
      <family val="2"/>
    </font>
    <font>
      <b/>
      <vertAlign val="subscript"/>
      <sz val="22"/>
      <color indexed="9"/>
      <name val="Verdana"/>
      <family val="2"/>
    </font>
    <font>
      <sz val="22"/>
      <color indexed="9"/>
      <name val="Verdana"/>
      <family val="2"/>
    </font>
    <font>
      <sz val="8.5"/>
      <name val="LinePrinter"/>
      <family val="0"/>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
      <color indexed="16"/>
      <name val="Courier"/>
      <family val="3"/>
    </font>
    <font>
      <i/>
      <sz val="11"/>
      <color indexed="23"/>
      <name val="Calibri"/>
      <family val="2"/>
    </font>
    <font>
      <sz val="11"/>
      <color indexed="17"/>
      <name val="Calibri"/>
      <family val="2"/>
    </font>
    <font>
      <b/>
      <sz val="1"/>
      <color indexed="16"/>
      <name val="Courier"/>
      <family val="3"/>
    </font>
    <font>
      <b/>
      <sz val="11"/>
      <color indexed="56"/>
      <name val="Calibri"/>
      <family val="2"/>
    </font>
    <font>
      <sz val="8"/>
      <color indexed="8"/>
      <name val="Tahoma"/>
      <family val="2"/>
    </font>
    <font>
      <sz val="11"/>
      <color indexed="52"/>
      <name val="Calibri"/>
      <family val="2"/>
    </font>
    <font>
      <sz val="10"/>
      <name val="Geneva"/>
      <family val="0"/>
    </font>
    <font>
      <sz val="11"/>
      <color indexed="60"/>
      <name val="Calibri"/>
      <family val="2"/>
    </font>
    <font>
      <b/>
      <i/>
      <sz val="16"/>
      <name val="Helv"/>
      <family val="2"/>
    </font>
    <font>
      <sz val="11"/>
      <name val="‚l‚r –¾’©"/>
      <family val="0"/>
    </font>
    <font>
      <b/>
      <sz val="11"/>
      <color indexed="63"/>
      <name val="Calibri"/>
      <family val="2"/>
    </font>
    <font>
      <sz val="11"/>
      <color indexed="10"/>
      <name val="Calibri"/>
      <family val="2"/>
    </font>
    <font>
      <b/>
      <sz val="10"/>
      <color indexed="10"/>
      <name val="Arial"/>
      <family val="2"/>
    </font>
    <font>
      <b/>
      <sz val="11"/>
      <color indexed="24"/>
      <name val="Cambria"/>
      <family val="1"/>
    </font>
    <font>
      <b/>
      <sz val="10"/>
      <color indexed="25"/>
      <name val="Cambria"/>
      <family val="1"/>
    </font>
    <font>
      <b/>
      <sz val="10"/>
      <color indexed="8"/>
      <name val="Cambria"/>
      <family val="1"/>
    </font>
    <font>
      <b/>
      <sz val="10"/>
      <color indexed="8"/>
      <name val="Calibri"/>
      <family val="2"/>
    </font>
    <font>
      <b/>
      <sz val="10"/>
      <color indexed="8"/>
      <name val="Arial"/>
      <family val="2"/>
    </font>
    <font>
      <sz val="10"/>
      <color indexed="8"/>
      <name val="Calibri"/>
      <family val="2"/>
    </font>
    <font>
      <b/>
      <sz val="11"/>
      <color indexed="24"/>
      <name val="Calibri"/>
      <family val="2"/>
    </font>
    <font>
      <b/>
      <sz val="8"/>
      <name val="Tahoma"/>
      <family val="2"/>
    </font>
    <font>
      <b/>
      <sz val="9"/>
      <name val="Tahoma"/>
      <family val="2"/>
    </font>
    <font>
      <b/>
      <i/>
      <sz val="10"/>
      <name val="Arial"/>
      <family val="2"/>
    </font>
    <font>
      <sz val="10"/>
      <name val="Helv"/>
      <family val="0"/>
    </font>
    <font>
      <sz val="12"/>
      <name val="Times"/>
      <family val="0"/>
    </font>
    <font>
      <sz val="9"/>
      <color indexed="8"/>
      <name val="Arial"/>
      <family val="2"/>
    </font>
    <font>
      <sz val="10"/>
      <color indexed="8"/>
      <name val="Arial CE"/>
      <family val="0"/>
    </font>
    <font>
      <u val="single"/>
      <sz val="10"/>
      <color indexed="14"/>
      <name val="MS Sans Serif"/>
      <family val="2"/>
    </font>
    <font>
      <sz val="11"/>
      <color indexed="18"/>
      <name val="Arial"/>
      <family val="2"/>
    </font>
    <font>
      <u val="single"/>
      <sz val="10"/>
      <color indexed="12"/>
      <name val="Arial CE"/>
      <family val="0"/>
    </font>
    <font>
      <u val="single"/>
      <sz val="8"/>
      <color indexed="12"/>
      <name val="Times New Roman"/>
      <family val="1"/>
    </font>
    <font>
      <u val="single"/>
      <sz val="10"/>
      <color indexed="12"/>
      <name val="MS Sans Serif"/>
      <family val="2"/>
    </font>
    <font>
      <u val="single"/>
      <sz val="10"/>
      <color indexed="36"/>
      <name val="Arial CE"/>
      <family val="0"/>
    </font>
    <font>
      <b/>
      <i/>
      <sz val="8"/>
      <name val="Arial"/>
      <family val="2"/>
    </font>
    <font>
      <b/>
      <u val="single"/>
      <sz val="16"/>
      <name val="Arial"/>
      <family val="2"/>
    </font>
    <font>
      <b/>
      <i/>
      <u val="single"/>
      <sz val="14"/>
      <name val="Arial"/>
      <family val="2"/>
    </font>
    <font>
      <sz val="12"/>
      <name val="宋体"/>
      <family val="0"/>
    </font>
    <font>
      <u val="single"/>
      <sz val="8.25"/>
      <color indexed="12"/>
      <name val="?? ?????"/>
      <family val="1"/>
    </font>
    <font>
      <u val="single"/>
      <sz val="8.25"/>
      <color indexed="36"/>
      <name val="?? ?????"/>
      <family val="1"/>
    </font>
    <font>
      <u val="single"/>
      <sz val="6.6"/>
      <color indexed="12"/>
      <name val="Arial"/>
      <family val="2"/>
    </font>
    <font>
      <u val="single"/>
      <sz val="12"/>
      <color indexed="36"/>
      <name val="Osaka"/>
      <family val="3"/>
    </font>
    <font>
      <u val="single"/>
      <sz val="8.25"/>
      <color indexed="36"/>
      <name val="MS P????"/>
      <family val="3"/>
    </font>
    <font>
      <u val="single"/>
      <sz val="8.25"/>
      <color indexed="12"/>
      <name val="MS P????"/>
      <family val="3"/>
    </font>
    <font>
      <u val="single"/>
      <sz val="11"/>
      <color indexed="36"/>
      <name val="MS P????"/>
      <family val="3"/>
    </font>
    <font>
      <u val="single"/>
      <sz val="10"/>
      <color indexed="36"/>
      <name val="Geneva"/>
      <family val="2"/>
    </font>
    <font>
      <u val="single"/>
      <sz val="10"/>
      <color indexed="36"/>
      <name val="MS P????"/>
      <family val="3"/>
    </font>
    <font>
      <u val="single"/>
      <sz val="10"/>
      <color indexed="12"/>
      <name val="MS P????"/>
      <family val="3"/>
    </font>
    <font>
      <u val="single"/>
      <sz val="10"/>
      <color indexed="12"/>
      <name val="Geneva"/>
      <family val="2"/>
    </font>
    <font>
      <sz val="12"/>
      <name val="??????"/>
      <family val="1"/>
    </font>
    <font>
      <sz val="11"/>
      <name val="??? "/>
      <family val="3"/>
    </font>
    <font>
      <u val="single"/>
      <sz val="11"/>
      <color indexed="36"/>
      <name val="?l?r ?o?S?V?b?N"/>
      <family val="3"/>
    </font>
    <font>
      <sz val="14"/>
      <name val="Cordia New"/>
      <family val="2"/>
    </font>
    <font>
      <u val="single"/>
      <sz val="11"/>
      <color indexed="12"/>
      <name val="?l?r ?o?S?V?b?N"/>
      <family val="3"/>
    </font>
    <font>
      <sz val="10"/>
      <name val="?l?r ?o?S?V?b?N"/>
      <family val="3"/>
    </font>
    <font>
      <sz val="11"/>
      <name val="?l?r ?o?S?V?b?N"/>
      <family val="3"/>
    </font>
    <font>
      <sz val="11"/>
      <name val="?l?r ??f?"/>
      <family val="3"/>
    </font>
    <font>
      <sz val="10"/>
      <name val="ＭＳ Ｐゴシック"/>
      <family val="3"/>
    </font>
    <font>
      <u val="single"/>
      <sz val="10"/>
      <color indexed="36"/>
      <name val="‚l‚r ‚oƒSƒVƒbƒN"/>
      <family val="3"/>
    </font>
    <font>
      <b/>
      <sz val="10"/>
      <name val="Helv"/>
      <family val="2"/>
    </font>
    <font>
      <u val="single"/>
      <sz val="10"/>
      <color indexed="12"/>
      <name val="‚l‚r ‚oƒSƒVƒbƒN"/>
      <family val="3"/>
    </font>
    <font>
      <b/>
      <sz val="18"/>
      <name val="Helv"/>
      <family val="2"/>
    </font>
    <font>
      <b/>
      <sz val="14"/>
      <name val="Helv"/>
      <family val="2"/>
    </font>
    <font>
      <b/>
      <sz val="12"/>
      <name val="Helv"/>
      <family val="2"/>
    </font>
    <font>
      <sz val="10"/>
      <name val="ＭＳ ゴシック"/>
      <family val="3"/>
    </font>
    <font>
      <sz val="11"/>
      <name val="ＭＳ Ｐゴシック"/>
      <family val="3"/>
    </font>
    <font>
      <b/>
      <sz val="11"/>
      <name val="Helv"/>
      <family val="2"/>
    </font>
    <font>
      <b/>
      <sz val="8"/>
      <name val="Helvetica-Narrow"/>
      <family val="2"/>
    </font>
    <font>
      <sz val="12"/>
      <name val="ｹﾙﾅﾁﾃｼ"/>
      <family val="1"/>
    </font>
    <font>
      <sz val="11"/>
      <name val="ｵｸｿ "/>
      <family val="3"/>
    </font>
    <font>
      <sz val="12"/>
      <name val="Osaka"/>
      <family val="3"/>
    </font>
    <font>
      <sz val="10"/>
      <color indexed="8"/>
      <name val="ＭＳ Ｐゴシック"/>
      <family val="3"/>
    </font>
    <font>
      <sz val="8"/>
      <name val="ＭＳ ゴシック"/>
      <family val="3"/>
    </font>
    <font>
      <sz val="14"/>
      <name val="ＭＳ 明朝"/>
      <family val="1"/>
    </font>
    <font>
      <sz val="10"/>
      <color indexed="52"/>
      <name val="Arial"/>
      <family val="2"/>
    </font>
    <font>
      <sz val="8"/>
      <color indexed="8"/>
      <name val="Times New Roman"/>
      <family val="1"/>
    </font>
    <font>
      <b/>
      <sz val="8"/>
      <color indexed="8"/>
      <name val="Times New Roman"/>
      <family val="1"/>
    </font>
    <font>
      <sz val="10"/>
      <name val="Wingdings"/>
      <family val="0"/>
    </font>
    <font>
      <u val="single"/>
      <sz val="10"/>
      <color indexed="12"/>
      <name val="ＭＳ Ｐゴシック"/>
      <family val="3"/>
    </font>
    <font>
      <u val="single"/>
      <sz val="10"/>
      <color indexed="14"/>
      <name val="ＭＳ Ｐゴシック"/>
      <family val="3"/>
    </font>
    <font>
      <sz val="11"/>
      <color indexed="62"/>
      <name val="Calibri"/>
      <family val="2"/>
    </font>
    <font>
      <sz val="11"/>
      <name val="Verdana"/>
      <family val="2"/>
    </font>
    <font>
      <sz val="11"/>
      <color indexed="54"/>
      <name val="Calibri"/>
      <family val="2"/>
    </font>
    <font>
      <b/>
      <sz val="11"/>
      <color indexed="54"/>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24"/>
      <name val="Calibri"/>
      <family val="2"/>
    </font>
    <font>
      <b/>
      <sz val="30"/>
      <name val="Calibri"/>
      <family val="2"/>
    </font>
    <font>
      <sz val="36"/>
      <name val="Tahoma"/>
      <family val="2"/>
    </font>
    <font>
      <sz val="11"/>
      <color indexed="14"/>
      <name val="Calibri"/>
      <family val="2"/>
    </font>
    <font>
      <u val="single"/>
      <sz val="10"/>
      <color indexed="20"/>
      <name val="Arial"/>
      <family val="2"/>
    </font>
    <font>
      <b/>
      <sz val="12"/>
      <color indexed="16"/>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b/>
      <sz val="12"/>
      <color rgb="FF800000"/>
      <name val="Tahoma"/>
      <family val="2"/>
    </font>
  </fonts>
  <fills count="78">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indexed="29"/>
        <bgColor indexed="64"/>
      </patternFill>
    </fill>
    <fill>
      <patternFill patternType="solid">
        <fgColor indexed="30"/>
        <bgColor indexed="64"/>
      </patternFill>
    </fill>
    <fill>
      <patternFill patternType="solid">
        <fgColor indexed="2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mediumGray">
        <bgColor indexed="22"/>
      </patternFill>
    </fill>
    <fill>
      <patternFill patternType="darkGray">
        <fgColor indexed="9"/>
        <bgColor indexed="10"/>
      </patternFill>
    </fill>
    <fill>
      <patternFill patternType="mediumGray">
        <fgColor indexed="9"/>
        <bgColor indexed="12"/>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gray125">
        <fgColor indexed="22"/>
      </patternFill>
    </fill>
    <fill>
      <patternFill patternType="solid">
        <fgColor indexed="22"/>
        <bgColor indexed="64"/>
      </patternFill>
    </fill>
    <fill>
      <patternFill patternType="solid">
        <fgColor indexed="9"/>
        <bgColor indexed="64"/>
      </patternFill>
    </fill>
    <fill>
      <patternFill patternType="lightGray">
        <fgColor indexed="34"/>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solid">
        <fgColor indexed="58"/>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12"/>
        <bgColor indexed="64"/>
      </patternFill>
    </fill>
  </fills>
  <borders count="90">
    <border>
      <left/>
      <right/>
      <top/>
      <bottom/>
      <diagonal/>
    </border>
    <border>
      <left>
        <color indexed="63"/>
      </left>
      <right>
        <color indexed="63"/>
      </right>
      <top style="thin">
        <color indexed="55"/>
      </top>
      <bottom style="thin">
        <color indexed="55"/>
      </bottom>
    </border>
    <border>
      <left>
        <color indexed="63"/>
      </left>
      <right>
        <color indexed="63"/>
      </right>
      <top>
        <color indexed="63"/>
      </top>
      <bottom style="hair">
        <color indexed="22"/>
      </bottom>
    </border>
    <border>
      <left style="thin"/>
      <right style="thin"/>
      <top style="thin"/>
      <bottom style="thin"/>
    </border>
    <border>
      <left>
        <color indexed="63"/>
      </left>
      <right style="medium">
        <color indexed="22"/>
      </right>
      <top>
        <color indexed="63"/>
      </top>
      <bottom style="medium">
        <color indexed="22"/>
      </bottom>
    </border>
    <border>
      <left style="thin"/>
      <right style="thin">
        <color indexed="26"/>
      </right>
      <top style="thin"/>
      <bottom style="thin">
        <color indexed="26"/>
      </bottom>
    </border>
    <border>
      <left style="thin">
        <color indexed="26"/>
      </left>
      <right style="thin">
        <color indexed="26"/>
      </right>
      <top style="thin"/>
      <bottom style="thin">
        <color indexed="26"/>
      </bottom>
    </border>
    <border>
      <left style="thin">
        <color indexed="26"/>
      </left>
      <right style="thin"/>
      <top style="thin">
        <color indexed="26"/>
      </top>
      <bottom style="thin">
        <color indexed="31"/>
      </bottom>
    </border>
    <border>
      <left style="dashed">
        <color indexed="8"/>
      </left>
      <right style="dashed">
        <color indexed="8"/>
      </right>
      <top style="dashed">
        <color indexed="8"/>
      </top>
      <bottom style="dashed">
        <color indexed="8"/>
      </bottom>
    </border>
    <border>
      <left style="thin">
        <color indexed="8"/>
      </left>
      <right style="thin"/>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hair">
        <color indexed="22"/>
      </left>
      <right style="hair">
        <color indexed="22"/>
      </right>
      <top style="hair">
        <color indexed="22"/>
      </top>
      <bottom style="hair">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medium"/>
      <right>
        <color indexed="63"/>
      </right>
      <top>
        <color indexed="63"/>
      </top>
      <bottom>
        <color indexed="63"/>
      </bottom>
    </border>
    <border>
      <left>
        <color indexed="63"/>
      </left>
      <right>
        <color indexed="63"/>
      </right>
      <top>
        <color indexed="63"/>
      </top>
      <bottom style="dotted">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double"/>
      <bottom style="double"/>
    </border>
    <border>
      <left style="thin"/>
      <right style="medium"/>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style="double"/>
      <bottom style="double"/>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medium">
        <color indexed="10"/>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right style="thin"/>
      <top style="hair"/>
      <bottom style="hair"/>
    </border>
    <border>
      <left style="thick"/>
      <right style="thick"/>
      <top>
        <color indexed="63"/>
      </top>
      <bottom style="thick"/>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style="hair"/>
      <top>
        <color indexed="63"/>
      </top>
      <bottom style="hair"/>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hair"/>
      <right style="thin"/>
      <top>
        <color indexed="63"/>
      </top>
      <bottom>
        <color indexed="63"/>
      </bottom>
    </border>
    <border>
      <left>
        <color indexed="63"/>
      </left>
      <right>
        <color indexed="63"/>
      </right>
      <top style="double"/>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hair"/>
      <right style="hair"/>
      <top style="thin"/>
      <bottom>
        <color indexed="63"/>
      </bottom>
    </border>
    <border>
      <left style="thin">
        <color indexed="60"/>
      </left>
      <right style="thin">
        <color indexed="60"/>
      </right>
      <top style="medium">
        <color indexed="61"/>
      </top>
      <bottom style="medium">
        <color indexed="61"/>
      </bottom>
    </border>
    <border>
      <left>
        <color indexed="63"/>
      </left>
      <right style="medium"/>
      <top style="medium"/>
      <bottom>
        <color indexed="63"/>
      </bottom>
    </border>
    <border>
      <left style="thin"/>
      <right style="thin"/>
      <top style="double"/>
      <bottom style="thin"/>
    </border>
    <border>
      <left style="hair"/>
      <right style="hair"/>
      <top style="double"/>
      <bottom>
        <color indexed="63"/>
      </bottom>
    </border>
    <border>
      <left>
        <color indexed="63"/>
      </left>
      <right style="thin"/>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double"/>
      <bottom>
        <color indexed="63"/>
      </bottom>
    </border>
    <border>
      <left style="thin"/>
      <right style="thin"/>
      <top>
        <color indexed="63"/>
      </top>
      <bottom style="thin"/>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medium"/>
      <right style="hair"/>
      <top>
        <color indexed="63"/>
      </top>
      <bottom>
        <color indexed="63"/>
      </bottom>
    </border>
    <border>
      <left style="hair">
        <color indexed="23"/>
      </left>
      <right style="hair">
        <color indexed="23"/>
      </right>
      <top style="hair">
        <color indexed="23"/>
      </top>
      <bottom style="hair">
        <color indexed="23"/>
      </bottom>
    </border>
    <border>
      <left style="dashed"/>
      <right style="dashed"/>
      <top style="dashed"/>
      <bottom style="dashed"/>
    </border>
    <border>
      <left>
        <color indexed="63"/>
      </left>
      <right>
        <color indexed="63"/>
      </right>
      <top style="medium"/>
      <bottom>
        <color indexed="63"/>
      </bottom>
    </border>
    <border>
      <left style="dotted"/>
      <right style="dotted"/>
      <top style="dotted"/>
      <bottom style="dotted"/>
    </border>
    <border>
      <left style="dotted"/>
      <right style="dotted"/>
      <top>
        <color indexed="63"/>
      </top>
      <bottom>
        <color indexed="63"/>
      </bottom>
    </border>
    <border>
      <left style="dotted"/>
      <right style="dotted"/>
      <top>
        <color indexed="63"/>
      </top>
      <bottom style="dotted"/>
    </border>
    <border>
      <left style="dotted"/>
      <right style="dotted"/>
      <top style="medium"/>
      <bottom>
        <color indexed="63"/>
      </bottom>
    </border>
    <border>
      <left style="medium"/>
      <right style="dotted"/>
      <top style="dotted"/>
      <bottom style="dotted"/>
    </border>
    <border>
      <left style="dotted"/>
      <right style="medium"/>
      <top style="dotted"/>
      <bottom style="dotted"/>
    </border>
    <border>
      <left style="medium"/>
      <right style="dotted"/>
      <top style="dotted"/>
      <bottom>
        <color indexed="63"/>
      </bottom>
    </border>
    <border>
      <left style="dotted"/>
      <right style="dotted"/>
      <top style="dotted"/>
      <bottom>
        <color indexed="63"/>
      </bottom>
    </border>
    <border>
      <left style="dotted"/>
      <right style="medium"/>
      <top style="dotted"/>
      <bottom>
        <color indexed="63"/>
      </bottom>
    </border>
    <border>
      <left style="thin"/>
      <right>
        <color indexed="63"/>
      </right>
      <top style="thin"/>
      <bottom style="thin"/>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color indexed="63"/>
      </left>
      <right style="medium"/>
      <top style="dotted"/>
      <bottom style="dotted"/>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medium"/>
      <right>
        <color indexed="63"/>
      </right>
      <top style="dotted"/>
      <bottom style="dotted"/>
    </border>
    <border>
      <left>
        <color indexed="63"/>
      </left>
      <right style="dotted"/>
      <top style="dotted"/>
      <bottom style="dotted"/>
    </border>
    <border>
      <left style="medium"/>
      <right style="dotted"/>
      <top style="medium"/>
      <bottom style="dotted"/>
    </border>
    <border>
      <left style="dotted"/>
      <right>
        <color indexed="63"/>
      </right>
      <top style="medium"/>
      <bottom style="dotted"/>
    </border>
    <border>
      <left style="dotted"/>
      <right>
        <color indexed="63"/>
      </right>
      <top style="dotted"/>
      <bottom style="dotted"/>
    </border>
    <border>
      <left style="dotted"/>
      <right style="medium"/>
      <top style="medium"/>
      <bottom style="dotted"/>
    </border>
  </borders>
  <cellStyleXfs count="30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6" fillId="4" borderId="0">
      <alignment/>
      <protection/>
    </xf>
    <xf numFmtId="0" fontId="26" fillId="4" borderId="0">
      <alignment/>
      <protection/>
    </xf>
    <xf numFmtId="0" fontId="26" fillId="4"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25" fillId="2" borderId="1">
      <alignment horizontal="center"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5" fillId="2" borderId="1">
      <alignment horizontal="center" vertical="center" wrapText="1"/>
      <protection/>
    </xf>
    <xf numFmtId="0" fontId="0" fillId="3"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40" fillId="3"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8" fillId="6" borderId="0">
      <alignment/>
      <protection/>
    </xf>
    <xf numFmtId="0" fontId="28" fillId="6" borderId="0">
      <alignment/>
      <protection/>
    </xf>
    <xf numFmtId="0" fontId="28" fillId="6"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40" fillId="3"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0" fillId="0" borderId="1">
      <alignment horizontal="center"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horizontal="center" vertical="center" wrapText="1"/>
      <protection/>
    </xf>
    <xf numFmtId="0" fontId="0" fillId="0" borderId="1">
      <alignment horizontal="center" vertical="center" wrapText="1"/>
      <protection/>
    </xf>
    <xf numFmtId="0" fontId="40" fillId="3"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36" fillId="3"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36" fillId="3"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horizontal="center" vertical="center" wrapText="1"/>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horizontal="center" vertical="center" wrapText="1"/>
      <protection/>
    </xf>
    <xf numFmtId="0" fontId="36" fillId="3" borderId="0">
      <alignment/>
      <protection/>
    </xf>
    <xf numFmtId="0" fontId="30" fillId="8" borderId="0">
      <alignment/>
      <protection/>
    </xf>
    <xf numFmtId="0" fontId="145" fillId="3" borderId="0">
      <alignment/>
      <protection/>
    </xf>
    <xf numFmtId="0" fontId="30" fillId="8" borderId="0">
      <alignment/>
      <protection/>
    </xf>
    <xf numFmtId="0" fontId="30" fillId="8" borderId="0">
      <alignment/>
      <protection/>
    </xf>
    <xf numFmtId="0" fontId="145" fillId="3" borderId="0">
      <alignment/>
      <protection/>
    </xf>
    <xf numFmtId="0" fontId="30" fillId="8" borderId="0">
      <alignment/>
      <protection/>
    </xf>
    <xf numFmtId="0" fontId="145" fillId="3" borderId="0">
      <alignment/>
      <protection/>
    </xf>
    <xf numFmtId="0" fontId="31" fillId="0" borderId="0">
      <alignment/>
      <protection/>
    </xf>
    <xf numFmtId="0" fontId="31" fillId="3" borderId="0">
      <alignment/>
      <protection/>
    </xf>
    <xf numFmtId="0" fontId="31" fillId="0" borderId="0">
      <alignment/>
      <protection/>
    </xf>
    <xf numFmtId="0" fontId="31" fillId="0" borderId="0">
      <alignment/>
      <protection/>
    </xf>
    <xf numFmtId="0" fontId="31" fillId="3" borderId="0">
      <alignment/>
      <protection/>
    </xf>
    <xf numFmtId="0" fontId="31" fillId="0" borderId="0">
      <alignment/>
      <protection/>
    </xf>
    <xf numFmtId="0" fontId="31" fillId="3" borderId="0">
      <alignment/>
      <protection/>
    </xf>
    <xf numFmtId="0" fontId="32" fillId="0" borderId="0">
      <alignment/>
      <protection/>
    </xf>
    <xf numFmtId="0" fontId="32" fillId="3" borderId="0">
      <alignment/>
      <protection/>
    </xf>
    <xf numFmtId="0" fontId="32" fillId="0" borderId="0">
      <alignment/>
      <protection/>
    </xf>
    <xf numFmtId="0" fontId="32" fillId="0" borderId="0">
      <alignment/>
      <protection/>
    </xf>
    <xf numFmtId="0" fontId="32" fillId="3" borderId="0">
      <alignment/>
      <protection/>
    </xf>
    <xf numFmtId="0" fontId="32" fillId="0" borderId="0">
      <alignment/>
      <protection/>
    </xf>
    <xf numFmtId="0" fontId="32" fillId="3" borderId="0">
      <alignment/>
      <protection/>
    </xf>
    <xf numFmtId="0" fontId="33" fillId="0" borderId="0">
      <alignment/>
      <protection/>
    </xf>
    <xf numFmtId="0" fontId="33" fillId="3" borderId="0">
      <alignment/>
      <protection/>
    </xf>
    <xf numFmtId="0" fontId="33" fillId="0" borderId="0">
      <alignment/>
      <protection/>
    </xf>
    <xf numFmtId="0" fontId="33" fillId="0" borderId="0">
      <alignment/>
      <protection/>
    </xf>
    <xf numFmtId="0" fontId="33" fillId="3" borderId="0">
      <alignment/>
      <protection/>
    </xf>
    <xf numFmtId="0" fontId="33" fillId="0" borderId="0">
      <alignment/>
      <protection/>
    </xf>
    <xf numFmtId="0" fontId="33" fillId="3" borderId="0">
      <alignmen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182" fontId="0" fillId="10" borderId="0">
      <alignment horizontal="center"/>
      <protection/>
    </xf>
    <xf numFmtId="182" fontId="0" fillId="10" borderId="0">
      <alignment horizontal="center"/>
      <protection/>
    </xf>
    <xf numFmtId="182" fontId="0" fillId="10" borderId="0">
      <alignment horizontal="center"/>
      <protection/>
    </xf>
    <xf numFmtId="182" fontId="0" fillId="10" borderId="0">
      <alignment horizontal="center"/>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245" fontId="0" fillId="10" borderId="2">
      <alignment/>
      <protection/>
    </xf>
    <xf numFmtId="245" fontId="0" fillId="10" borderId="2">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241"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241" fontId="25" fillId="9" borderId="1">
      <alignment horizontal="right"/>
      <protection/>
    </xf>
    <xf numFmtId="241" fontId="25" fillId="9" borderId="1">
      <alignment horizontal="right"/>
      <protection/>
    </xf>
    <xf numFmtId="38" fontId="25" fillId="9" borderId="1">
      <alignment horizontal="right"/>
      <protection/>
    </xf>
    <xf numFmtId="241" fontId="25" fillId="9" borderId="1">
      <alignment horizontal="right"/>
      <protection/>
    </xf>
    <xf numFmtId="241" fontId="25" fillId="9" borderId="1">
      <alignment horizontal="right"/>
      <protection/>
    </xf>
    <xf numFmtId="241" fontId="25" fillId="9" borderId="1">
      <alignment horizontal="right"/>
      <protection/>
    </xf>
    <xf numFmtId="241" fontId="25" fillId="9" borderId="1">
      <alignment horizontal="right"/>
      <protection/>
    </xf>
    <xf numFmtId="241" fontId="25" fillId="9" borderId="1">
      <alignment horizontal="right"/>
      <protection/>
    </xf>
    <xf numFmtId="38" fontId="25" fillId="9" borderId="1">
      <alignment horizontal="right"/>
      <protection/>
    </xf>
    <xf numFmtId="241" fontId="25" fillId="9" borderId="1">
      <alignment horizontal="right"/>
      <protection/>
    </xf>
    <xf numFmtId="241"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241"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241" fontId="25" fillId="9" borderId="1">
      <alignment horizontal="right"/>
      <protection/>
    </xf>
    <xf numFmtId="38" fontId="25" fillId="9" borderId="1">
      <alignment horizontal="right"/>
      <protection/>
    </xf>
    <xf numFmtId="241" fontId="25" fillId="9" borderId="1">
      <alignment horizontal="right"/>
      <protection/>
    </xf>
    <xf numFmtId="241" fontId="25" fillId="9" borderId="1">
      <alignment horizontal="right"/>
      <protection/>
    </xf>
    <xf numFmtId="241" fontId="25" fillId="9" borderId="1">
      <alignment horizontal="right"/>
      <protection/>
    </xf>
    <xf numFmtId="241" fontId="25" fillId="9" borderId="1">
      <alignment horizontal="right"/>
      <protection/>
    </xf>
    <xf numFmtId="38" fontId="25" fillId="9" borderId="1">
      <alignment horizontal="right"/>
      <protection/>
    </xf>
    <xf numFmtId="38" fontId="25" fillId="9" borderId="1">
      <alignment horizontal="right"/>
      <protection/>
    </xf>
    <xf numFmtId="241"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241"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241"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182" fontId="0" fillId="10" borderId="0">
      <alignment horizontal="center"/>
      <protection/>
    </xf>
    <xf numFmtId="182" fontId="0" fillId="10" borderId="0">
      <alignment horizontal="center"/>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182" fontId="0" fillId="10" borderId="0">
      <alignment horizontal="center"/>
      <protection/>
    </xf>
    <xf numFmtId="182" fontId="0" fillId="10" borderId="0">
      <alignment horizontal="center"/>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200" fontId="34" fillId="0" borderId="0">
      <alignment/>
      <protection/>
    </xf>
    <xf numFmtId="200" fontId="34" fillId="0" borderId="0">
      <alignment/>
      <protection/>
    </xf>
    <xf numFmtId="200" fontId="34" fillId="0" borderId="0">
      <alignmen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182" fontId="0" fillId="10" borderId="0">
      <alignment horizontal="center"/>
      <protection/>
    </xf>
    <xf numFmtId="182" fontId="0" fillId="10" borderId="0">
      <alignment horizontal="center"/>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182" fontId="0" fillId="10" borderId="0">
      <alignment horizontal="center"/>
      <protection/>
    </xf>
    <xf numFmtId="182" fontId="0" fillId="10" borderId="0">
      <alignment horizontal="center"/>
      <protection/>
    </xf>
    <xf numFmtId="182" fontId="0" fillId="10" borderId="0">
      <alignment horizontal="center"/>
      <protection/>
    </xf>
    <xf numFmtId="182" fontId="0" fillId="10" borderId="0">
      <alignment horizontal="center"/>
      <protection/>
    </xf>
    <xf numFmtId="182" fontId="0" fillId="10" borderId="0">
      <alignment horizontal="center"/>
      <protection/>
    </xf>
    <xf numFmtId="182" fontId="0" fillId="10" borderId="0">
      <alignment horizontal="center"/>
      <protection/>
    </xf>
    <xf numFmtId="4" fontId="0" fillId="10" borderId="0">
      <alignment/>
      <protection/>
    </xf>
    <xf numFmtId="4" fontId="0" fillId="10" borderId="0">
      <alignment/>
      <protection/>
    </xf>
    <xf numFmtId="245" fontId="0" fillId="10" borderId="2">
      <alignment/>
      <protection/>
    </xf>
    <xf numFmtId="245" fontId="0" fillId="10" borderId="2">
      <alignmen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182" fontId="0" fillId="10" borderId="0">
      <alignment horizontal="center"/>
      <protection/>
    </xf>
    <xf numFmtId="182" fontId="0" fillId="10" borderId="0">
      <alignment horizontal="center"/>
      <protection/>
    </xf>
    <xf numFmtId="182" fontId="0" fillId="10" borderId="0">
      <alignment horizontal="center"/>
      <protection/>
    </xf>
    <xf numFmtId="182" fontId="0" fillId="10" borderId="0">
      <alignment horizontal="center"/>
      <protection/>
    </xf>
    <xf numFmtId="38" fontId="25" fillId="9" borderId="1">
      <alignment horizontal="right"/>
      <protection/>
    </xf>
    <xf numFmtId="38" fontId="25" fillId="9" borderId="1">
      <alignment horizontal="right"/>
      <protection/>
    </xf>
    <xf numFmtId="182" fontId="0" fillId="10" borderId="0">
      <alignment horizontal="center"/>
      <protection/>
    </xf>
    <xf numFmtId="182" fontId="0" fillId="10" borderId="0">
      <alignment horizontal="center"/>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38" fontId="25" fillId="9" borderId="1">
      <alignment horizontal="righ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4" fontId="0" fillId="10" borderId="0">
      <alignment/>
      <protection/>
    </xf>
    <xf numFmtId="38" fontId="25" fillId="9" borderId="1">
      <alignment horizontal="right"/>
      <protection/>
    </xf>
    <xf numFmtId="245" fontId="0" fillId="10" borderId="2">
      <alignment/>
      <protection/>
    </xf>
    <xf numFmtId="245" fontId="0" fillId="10" borderId="2">
      <alignment/>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6" fillId="12" borderId="0">
      <alignment/>
      <protection/>
    </xf>
    <xf numFmtId="0" fontId="36" fillId="12" borderId="0">
      <alignment/>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0" fillId="13" borderId="4">
      <alignment/>
      <protection/>
    </xf>
    <xf numFmtId="0" fontId="0" fillId="13" borderId="4">
      <alignment/>
      <protection/>
    </xf>
    <xf numFmtId="0" fontId="0" fillId="13" borderId="4">
      <alignment/>
      <protection/>
    </xf>
    <xf numFmtId="0" fontId="0" fillId="13" borderId="4">
      <alignment/>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0"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5" fillId="11" borderId="3">
      <alignment vertical="center"/>
      <protection/>
    </xf>
    <xf numFmtId="0" fontId="36" fillId="12" borderId="0">
      <alignment/>
      <protection/>
    </xf>
    <xf numFmtId="0" fontId="0" fillId="13" borderId="4">
      <alignment/>
      <protection/>
    </xf>
    <xf numFmtId="0" fontId="0" fillId="13" borderId="4">
      <alignment/>
      <protection/>
    </xf>
    <xf numFmtId="0" fontId="35" fillId="11" borderId="3">
      <alignment vertical="center"/>
      <protection/>
    </xf>
    <xf numFmtId="0" fontId="36" fillId="12" borderId="0">
      <alignment/>
      <protection/>
    </xf>
    <xf numFmtId="0" fontId="36" fillId="12" borderId="0">
      <alignment/>
      <protection/>
    </xf>
    <xf numFmtId="0" fontId="35" fillId="11" borderId="3">
      <alignment vertical="center"/>
      <protection/>
    </xf>
    <xf numFmtId="0" fontId="36" fillId="12" borderId="0">
      <alignment/>
      <protection/>
    </xf>
    <xf numFmtId="0" fontId="35" fillId="11" borderId="3">
      <alignment vertical="center"/>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5" fillId="11" borderId="3">
      <alignment vertical="center"/>
      <protection/>
    </xf>
    <xf numFmtId="0" fontId="36" fillId="12" borderId="0">
      <alignment/>
      <protection/>
    </xf>
    <xf numFmtId="0" fontId="35" fillId="11" borderId="3">
      <alignment vertical="center"/>
      <protection/>
    </xf>
    <xf numFmtId="0" fontId="0" fillId="13" borderId="4">
      <alignment/>
      <protection/>
    </xf>
    <xf numFmtId="0" fontId="0" fillId="13" borderId="4">
      <alignment/>
      <protection/>
    </xf>
    <xf numFmtId="0" fontId="35" fillId="11" borderId="3">
      <alignment vertical="center"/>
      <protection/>
    </xf>
    <xf numFmtId="0" fontId="35" fillId="11" borderId="3">
      <alignment vertical="center"/>
      <protection/>
    </xf>
    <xf numFmtId="0" fontId="36" fillId="12" borderId="0">
      <alignment/>
      <protection/>
    </xf>
    <xf numFmtId="0" fontId="35" fillId="11" borderId="3">
      <alignment vertical="center"/>
      <protection/>
    </xf>
    <xf numFmtId="0" fontId="35" fillId="11" borderId="3">
      <alignment vertical="center"/>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6" fillId="12" borderId="0">
      <alignment/>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7" fillId="14" borderId="0">
      <alignment/>
      <protection/>
    </xf>
    <xf numFmtId="0" fontId="37" fillId="14" borderId="0">
      <alignment/>
      <protection/>
    </xf>
    <xf numFmtId="0" fontId="37" fillId="14" borderId="0">
      <alignment/>
      <protection/>
    </xf>
    <xf numFmtId="0" fontId="35" fillId="11" borderId="3">
      <alignment vertical="center"/>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5" fillId="11" borderId="3">
      <alignment vertical="center"/>
      <protection/>
    </xf>
    <xf numFmtId="0" fontId="0" fillId="13" borderId="4">
      <alignment/>
      <protection/>
    </xf>
    <xf numFmtId="0" fontId="0" fillId="13" borderId="4">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5" fillId="11" borderId="3">
      <alignment vertical="center"/>
      <protection/>
    </xf>
    <xf numFmtId="0" fontId="0" fillId="13" borderId="4">
      <alignment/>
      <protection/>
    </xf>
    <xf numFmtId="0" fontId="0" fillId="13" borderId="4">
      <alignment/>
      <protection/>
    </xf>
    <xf numFmtId="0" fontId="0" fillId="13" borderId="4">
      <alignment/>
      <protection/>
    </xf>
    <xf numFmtId="0" fontId="0" fillId="13" borderId="4">
      <alignment/>
      <protection/>
    </xf>
    <xf numFmtId="0" fontId="0" fillId="13" borderId="4">
      <alignment/>
      <protection/>
    </xf>
    <xf numFmtId="0" fontId="0" fillId="13" borderId="4">
      <alignment/>
      <protection/>
    </xf>
    <xf numFmtId="0" fontId="36" fillId="12" borderId="0">
      <alignment/>
      <protection/>
    </xf>
    <xf numFmtId="0" fontId="36" fillId="10" borderId="0">
      <alignment/>
      <protection/>
    </xf>
    <xf numFmtId="0" fontId="35" fillId="11" borderId="3">
      <alignment vertical="center"/>
      <protection/>
    </xf>
    <xf numFmtId="0" fontId="35" fillId="11" borderId="3">
      <alignment vertical="center"/>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0" fillId="13" borderId="4">
      <alignment/>
      <protection/>
    </xf>
    <xf numFmtId="0" fontId="0" fillId="13" borderId="4">
      <alignment/>
      <protection/>
    </xf>
    <xf numFmtId="0" fontId="0" fillId="13" borderId="4">
      <alignment/>
      <protection/>
    </xf>
    <xf numFmtId="0" fontId="0" fillId="13" borderId="4">
      <alignment/>
      <protection/>
    </xf>
    <xf numFmtId="0" fontId="35" fillId="11" borderId="3">
      <alignment vertical="center"/>
      <protection/>
    </xf>
    <xf numFmtId="0" fontId="35" fillId="11" borderId="3">
      <alignment vertical="center"/>
      <protection/>
    </xf>
    <xf numFmtId="0" fontId="0" fillId="13" borderId="4">
      <alignment/>
      <protection/>
    </xf>
    <xf numFmtId="0" fontId="0" fillId="13" borderId="4">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5" fillId="11" borderId="3">
      <alignment vertical="center"/>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6" fillId="12" borderId="0">
      <alignment/>
      <protection/>
    </xf>
    <xf numFmtId="0" fontId="35" fillId="11" borderId="3">
      <alignment vertical="center"/>
      <protection/>
    </xf>
    <xf numFmtId="0" fontId="36" fillId="10"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6" fillId="4" borderId="0">
      <alignment/>
      <protection/>
    </xf>
    <xf numFmtId="0" fontId="26" fillId="4" borderId="0">
      <alignment/>
      <protection/>
    </xf>
    <xf numFmtId="0" fontId="26" fillId="4"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27" fillId="15" borderId="1">
      <alignment vertical="center" wrapText="1"/>
      <protection/>
    </xf>
    <xf numFmtId="0" fontId="0" fillId="3"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40" fillId="3"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8" fillId="6" borderId="0">
      <alignment/>
      <protection/>
    </xf>
    <xf numFmtId="0" fontId="28" fillId="6" borderId="0">
      <alignment/>
      <protection/>
    </xf>
    <xf numFmtId="0" fontId="28" fillId="6"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40" fillId="3"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0" fillId="0" borderId="1">
      <alignment vertical="center" wrapText="1"/>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27" fillId="5" borderId="0">
      <alignment/>
      <protection/>
    </xf>
    <xf numFmtId="0" fontId="0" fillId="0" borderId="1">
      <alignment vertical="center" wrapText="1"/>
      <protection/>
    </xf>
    <xf numFmtId="0" fontId="0" fillId="0" borderId="1">
      <alignment vertical="center" wrapText="1"/>
      <protection/>
    </xf>
    <xf numFmtId="0" fontId="40" fillId="3" borderId="0">
      <alignment/>
      <protection/>
    </xf>
    <xf numFmtId="0" fontId="29" fillId="7" borderId="0">
      <alignment/>
      <protection/>
    </xf>
    <xf numFmtId="0" fontId="36" fillId="3" borderId="0">
      <alignment/>
      <protection/>
    </xf>
    <xf numFmtId="0" fontId="29" fillId="7" borderId="0">
      <alignment/>
      <protection/>
    </xf>
    <xf numFmtId="0" fontId="29" fillId="7" borderId="0">
      <alignment/>
      <protection/>
    </xf>
    <xf numFmtId="0" fontId="36" fillId="3" borderId="0">
      <alignment/>
      <protection/>
    </xf>
    <xf numFmtId="0" fontId="29" fillId="7" borderId="0">
      <alignment/>
      <protection/>
    </xf>
    <xf numFmtId="0" fontId="36" fillId="3" borderId="0">
      <alignment/>
      <protection/>
    </xf>
    <xf numFmtId="0" fontId="30" fillId="8" borderId="0">
      <alignment/>
      <protection/>
    </xf>
    <xf numFmtId="0" fontId="0" fillId="3" borderId="0">
      <alignment/>
      <protection/>
    </xf>
    <xf numFmtId="0" fontId="0" fillId="3" borderId="0">
      <alignment/>
      <protection/>
    </xf>
    <xf numFmtId="0" fontId="30" fillId="8" borderId="0">
      <alignment/>
      <protection/>
    </xf>
    <xf numFmtId="0" fontId="30" fillId="8" borderId="0">
      <alignment/>
      <protection/>
    </xf>
    <xf numFmtId="0" fontId="0" fillId="3" borderId="0">
      <alignment/>
      <protection/>
    </xf>
    <xf numFmtId="0" fontId="0" fillId="3" borderId="0">
      <alignment/>
      <protection/>
    </xf>
    <xf numFmtId="0" fontId="30" fillId="8" borderId="0">
      <alignment/>
      <protection/>
    </xf>
    <xf numFmtId="0" fontId="0" fillId="3" borderId="0">
      <alignment/>
      <protection/>
    </xf>
    <xf numFmtId="0" fontId="0" fillId="3" borderId="0">
      <alignment/>
      <protection/>
    </xf>
    <xf numFmtId="0" fontId="31" fillId="0" borderId="0">
      <alignment/>
      <protection/>
    </xf>
    <xf numFmtId="0" fontId="31" fillId="3" borderId="0">
      <alignment/>
      <protection/>
    </xf>
    <xf numFmtId="0" fontId="31" fillId="0" borderId="0">
      <alignment/>
      <protection/>
    </xf>
    <xf numFmtId="0" fontId="31" fillId="0" borderId="0">
      <alignment/>
      <protection/>
    </xf>
    <xf numFmtId="0" fontId="31" fillId="3" borderId="0">
      <alignment/>
      <protection/>
    </xf>
    <xf numFmtId="0" fontId="31" fillId="0" borderId="0">
      <alignment/>
      <protection/>
    </xf>
    <xf numFmtId="0" fontId="31" fillId="3" borderId="0">
      <alignment/>
      <protection/>
    </xf>
    <xf numFmtId="0" fontId="32" fillId="0" borderId="0">
      <alignment/>
      <protection/>
    </xf>
    <xf numFmtId="0" fontId="32" fillId="3" borderId="0">
      <alignment/>
      <protection/>
    </xf>
    <xf numFmtId="0" fontId="32" fillId="0" borderId="0">
      <alignment/>
      <protection/>
    </xf>
    <xf numFmtId="0" fontId="32" fillId="0" borderId="0">
      <alignment/>
      <protection/>
    </xf>
    <xf numFmtId="0" fontId="32" fillId="3" borderId="0">
      <alignment/>
      <protection/>
    </xf>
    <xf numFmtId="0" fontId="32" fillId="0" borderId="0">
      <alignment/>
      <protection/>
    </xf>
    <xf numFmtId="0" fontId="32" fillId="3" borderId="0">
      <alignment/>
      <protection/>
    </xf>
    <xf numFmtId="0" fontId="33" fillId="0" borderId="0">
      <alignment/>
      <protection/>
    </xf>
    <xf numFmtId="0" fontId="33" fillId="3" borderId="0">
      <alignment/>
      <protection/>
    </xf>
    <xf numFmtId="0" fontId="33" fillId="0" borderId="0">
      <alignment/>
      <protection/>
    </xf>
    <xf numFmtId="0" fontId="33" fillId="0" borderId="0">
      <alignment/>
      <protection/>
    </xf>
    <xf numFmtId="0" fontId="33" fillId="3" borderId="0">
      <alignment/>
      <protection/>
    </xf>
    <xf numFmtId="0" fontId="33" fillId="0" borderId="0">
      <alignment/>
      <protection/>
    </xf>
    <xf numFmtId="0" fontId="33" fillId="3" borderId="0">
      <alignment/>
      <protection/>
    </xf>
    <xf numFmtId="176" fontId="0" fillId="0" borderId="0" applyFont="0" applyFill="0" applyBorder="0" applyAlignment="0" applyProtection="0"/>
    <xf numFmtId="228" fontId="0" fillId="0" borderId="0" applyFont="0" applyFill="0" applyBorder="0" applyAlignment="0" applyProtection="0"/>
    <xf numFmtId="257" fontId="172" fillId="0" borderId="0" applyFont="0" applyFill="0" applyBorder="0" applyAlignment="0" applyProtection="0"/>
    <xf numFmtId="256" fontId="172" fillId="0" borderId="0" applyFont="0" applyFill="0" applyBorder="0" applyAlignment="0" applyProtection="0"/>
    <xf numFmtId="216" fontId="22" fillId="0" borderId="0" applyFont="0" applyFill="0" applyBorder="0" applyAlignment="0" applyProtection="0"/>
    <xf numFmtId="0" fontId="24" fillId="0" borderId="0">
      <alignment/>
      <protection/>
    </xf>
    <xf numFmtId="256" fontId="171" fillId="0" borderId="0" applyFont="0" applyFill="0" applyBorder="0" applyAlignment="0" applyProtection="0"/>
    <xf numFmtId="4" fontId="23" fillId="0" borderId="0" applyFont="0" applyFill="0" applyBorder="0" applyAlignment="0" applyProtection="0"/>
    <xf numFmtId="0" fontId="171" fillId="0" borderId="0">
      <alignment/>
      <protection/>
    </xf>
    <xf numFmtId="9" fontId="171" fillId="0" borderId="0" applyFont="0" applyFill="0" applyBorder="0" applyAlignment="0" applyProtection="0"/>
    <xf numFmtId="9" fontId="171" fillId="0" borderId="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73" fontId="20" fillId="0" borderId="0" applyFont="0" applyFill="0" applyBorder="0" applyAlignment="0" applyProtection="0"/>
    <xf numFmtId="175" fontId="20" fillId="0" borderId="0" applyFont="0" applyFill="0" applyBorder="0" applyAlignment="0" applyProtection="0"/>
    <xf numFmtId="172" fontId="20" fillId="0" borderId="0" applyFont="0" applyFill="0" applyBorder="0" applyAlignment="0" applyProtection="0"/>
    <xf numFmtId="174" fontId="20" fillId="0" borderId="0" applyFon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52"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6" fillId="0" borderId="0" applyNumberFormat="0" applyFill="0" applyBorder="0" applyAlignment="0" applyProtection="0"/>
    <xf numFmtId="0" fontId="170" fillId="0" borderId="0" applyNumberFormat="0" applyFill="0" applyBorder="0" applyAlignment="0" applyProtection="0"/>
    <xf numFmtId="238" fontId="172" fillId="0" borderId="0" applyFont="0" applyFill="0" applyBorder="0" applyAlignment="0" applyProtection="0"/>
    <xf numFmtId="189" fontId="172"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186" fontId="174" fillId="0" borderId="0" applyFont="0" applyFill="0" applyBorder="0" applyAlignment="0" applyProtection="0"/>
    <xf numFmtId="185" fontId="17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57" fontId="171" fillId="0" borderId="0" applyFont="0" applyFill="0" applyBorder="0" applyAlignment="0" applyProtection="0"/>
    <xf numFmtId="256" fontId="171" fillId="0" borderId="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52" fillId="0" borderId="0" applyNumberFormat="0" applyFill="0" applyBorder="0" applyAlignment="0" applyProtection="0"/>
    <xf numFmtId="186" fontId="174" fillId="0" borderId="0" applyFont="0" applyFill="0" applyBorder="0" applyAlignment="0" applyProtection="0"/>
    <xf numFmtId="185" fontId="174" fillId="0" borderId="0" applyFont="0" applyFill="0" applyBorder="0" applyAlignment="0" applyProtection="0"/>
    <xf numFmtId="186" fontId="174" fillId="0" borderId="0" applyFont="0" applyFill="0" applyBorder="0" applyAlignment="0" applyProtection="0"/>
    <xf numFmtId="185" fontId="174" fillId="0" borderId="0" applyFont="0" applyFill="0" applyBorder="0" applyAlignment="0" applyProtection="0"/>
    <xf numFmtId="0" fontId="175" fillId="0" borderId="0" applyNumberFormat="0" applyFill="0" applyBorder="0" applyAlignment="0" applyProtection="0"/>
    <xf numFmtId="0" fontId="6" fillId="0" borderId="0" applyNumberFormat="0" applyFill="0" applyBorder="0" applyAlignment="0" applyProtection="0"/>
    <xf numFmtId="0" fontId="175" fillId="0" borderId="0" applyNumberFormat="0" applyFill="0" applyBorder="0" applyAlignment="0" applyProtection="0"/>
    <xf numFmtId="0" fontId="177" fillId="0" borderId="0">
      <alignment/>
      <protection/>
    </xf>
    <xf numFmtId="0" fontId="0" fillId="0" borderId="0">
      <alignment/>
      <protection/>
    </xf>
    <xf numFmtId="0" fontId="176" fillId="0" borderId="0">
      <alignment/>
      <protection/>
    </xf>
    <xf numFmtId="0" fontId="178" fillId="0" borderId="0">
      <alignment/>
      <protection/>
    </xf>
    <xf numFmtId="194" fontId="21" fillId="0" borderId="0" applyFont="0" applyFill="0" applyBorder="0" applyAlignment="0" applyProtection="0"/>
    <xf numFmtId="0" fontId="139" fillId="16" borderId="5" applyNumberFormat="0" applyFont="0" applyFill="0" applyBorder="0" applyAlignment="0" applyProtection="0"/>
    <xf numFmtId="0" fontId="139" fillId="16" borderId="5" applyNumberFormat="0" applyProtection="0">
      <alignment horizontal="center" vertical="center" wrapText="1"/>
    </xf>
    <xf numFmtId="0" fontId="139" fillId="16" borderId="5" applyNumberFormat="0" applyProtection="0">
      <alignment horizontal="center" vertical="center" wrapText="1"/>
    </xf>
    <xf numFmtId="0" fontId="139" fillId="16" borderId="5" applyNumberFormat="0" applyProtection="0">
      <alignment horizontal="center" vertical="center" wrapText="1"/>
    </xf>
    <xf numFmtId="0" fontId="139" fillId="16" borderId="5" applyNumberFormat="0" applyProtection="0">
      <alignment horizontal="center" vertical="center" wrapText="1"/>
    </xf>
    <xf numFmtId="0" fontId="139" fillId="16" borderId="5" applyNumberFormat="0" applyProtection="0">
      <alignment horizontal="center" vertical="center" wrapText="1"/>
    </xf>
    <xf numFmtId="0" fontId="139" fillId="0" borderId="5" applyNumberFormat="0" applyFont="0" applyFill="0" applyBorder="0" applyAlignment="0" applyProtection="0"/>
    <xf numFmtId="0" fontId="139" fillId="0" borderId="5" applyNumberFormat="0" applyFill="0" applyProtection="0">
      <alignment horizontal="center" vertical="center" wrapText="1"/>
    </xf>
    <xf numFmtId="0" fontId="139" fillId="0" borderId="5" applyNumberFormat="0" applyFill="0" applyProtection="0">
      <alignment horizontal="center" vertical="center" wrapText="1"/>
    </xf>
    <xf numFmtId="0" fontId="139" fillId="0" borderId="5" applyNumberFormat="0" applyFill="0" applyProtection="0">
      <alignment horizontal="center" vertical="center" wrapText="1"/>
    </xf>
    <xf numFmtId="0" fontId="139" fillId="0" borderId="5" applyNumberFormat="0" applyFill="0" applyProtection="0">
      <alignment horizontal="center" vertical="center" wrapText="1"/>
    </xf>
    <xf numFmtId="0" fontId="139" fillId="0" borderId="5" applyNumberFormat="0" applyFill="0" applyProtection="0">
      <alignment horizontal="center" vertical="center" wrapText="1"/>
    </xf>
    <xf numFmtId="0" fontId="139" fillId="16" borderId="5" applyNumberFormat="0" applyProtection="0">
      <alignment horizontal="left" vertical="center" wrapText="1"/>
    </xf>
    <xf numFmtId="0" fontId="139" fillId="0" borderId="5" applyNumberFormat="0" applyFill="0" applyProtection="0">
      <alignment horizontal="left" vertical="center" wrapText="1"/>
    </xf>
    <xf numFmtId="0" fontId="137" fillId="12" borderId="6" applyNumberFormat="0" applyFont="0" applyFill="0" applyBorder="0" applyAlignment="0" applyProtection="0"/>
    <xf numFmtId="0" fontId="137" fillId="12" borderId="6" applyNumberFormat="0" applyProtection="0">
      <alignment horizontal="center" vertical="center" wrapText="1"/>
    </xf>
    <xf numFmtId="0" fontId="137" fillId="12" borderId="6" applyNumberFormat="0" applyProtection="0">
      <alignment horizontal="center" vertical="center" wrapText="1"/>
    </xf>
    <xf numFmtId="0" fontId="137" fillId="12" borderId="6" applyNumberFormat="0" applyProtection="0">
      <alignment horizontal="center" vertical="center" wrapText="1"/>
    </xf>
    <xf numFmtId="0" fontId="137" fillId="12" borderId="6" applyNumberFormat="0" applyProtection="0">
      <alignment horizontal="center" vertical="center" wrapText="1"/>
    </xf>
    <xf numFmtId="0" fontId="137" fillId="12" borderId="6" applyNumberFormat="0" applyProtection="0">
      <alignment horizontal="center" vertical="center" wrapText="1"/>
    </xf>
    <xf numFmtId="0" fontId="142" fillId="12" borderId="7" applyNumberFormat="0" applyFont="0" applyFill="0" applyBorder="0" applyAlignment="0" applyProtection="0"/>
    <xf numFmtId="0" fontId="142" fillId="12" borderId="7" applyNumberFormat="0" applyProtection="0">
      <alignment vertical="center"/>
    </xf>
    <xf numFmtId="0" fontId="142" fillId="12" borderId="7" applyNumberFormat="0" applyProtection="0">
      <alignment vertical="center"/>
    </xf>
    <xf numFmtId="0" fontId="142" fillId="12" borderId="7" applyNumberFormat="0" applyProtection="0">
      <alignment vertical="center"/>
    </xf>
    <xf numFmtId="0" fontId="142" fillId="12" borderId="7" applyNumberFormat="0" applyProtection="0">
      <alignment vertical="center"/>
    </xf>
    <xf numFmtId="0" fontId="142" fillId="12" borderId="7" applyNumberFormat="0" applyProtection="0">
      <alignment vertical="center"/>
    </xf>
    <xf numFmtId="0" fontId="139" fillId="16" borderId="5" applyNumberFormat="0" applyFont="0" applyFill="0" applyBorder="0" applyAlignment="0" applyProtection="0"/>
    <xf numFmtId="0" fontId="139" fillId="16" borderId="5" applyNumberFormat="0" applyProtection="0">
      <alignment horizontal="left" vertical="center" wrapText="1"/>
    </xf>
    <xf numFmtId="0" fontId="139" fillId="16" borderId="5" applyNumberFormat="0" applyProtection="0">
      <alignment horizontal="left" vertical="center" wrapText="1"/>
    </xf>
    <xf numFmtId="0" fontId="139" fillId="16" borderId="5" applyNumberFormat="0" applyProtection="0">
      <alignment horizontal="left" vertical="center" wrapText="1"/>
    </xf>
    <xf numFmtId="0" fontId="139" fillId="16" borderId="5" applyNumberFormat="0" applyProtection="0">
      <alignment horizontal="left" vertical="center" wrapText="1"/>
    </xf>
    <xf numFmtId="0" fontId="139" fillId="16" borderId="5" applyNumberFormat="0" applyProtection="0">
      <alignment horizontal="left" vertical="center" wrapText="1"/>
    </xf>
    <xf numFmtId="0" fontId="139" fillId="0" borderId="5" applyNumberFormat="0" applyFont="0" applyFill="0" applyBorder="0" applyAlignment="0" applyProtection="0"/>
    <xf numFmtId="0" fontId="139" fillId="0" borderId="5" applyNumberFormat="0" applyFill="0" applyProtection="0">
      <alignment horizontal="left" vertical="center" wrapText="1"/>
    </xf>
    <xf numFmtId="0" fontId="139" fillId="0" borderId="5" applyNumberFormat="0" applyFill="0" applyProtection="0">
      <alignment horizontal="left" vertical="center" wrapText="1"/>
    </xf>
    <xf numFmtId="0" fontId="139" fillId="0" borderId="5" applyNumberFormat="0" applyFill="0" applyProtection="0">
      <alignment horizontal="left" vertical="center" wrapText="1"/>
    </xf>
    <xf numFmtId="0" fontId="139" fillId="0" borderId="5" applyNumberFormat="0" applyFill="0" applyProtection="0">
      <alignment horizontal="left" vertical="center" wrapText="1"/>
    </xf>
    <xf numFmtId="0" fontId="139" fillId="0" borderId="5" applyNumberFormat="0" applyFill="0" applyProtection="0">
      <alignment horizontal="left" vertical="center" wrapText="1"/>
    </xf>
    <xf numFmtId="0" fontId="141" fillId="9" borderId="8" applyNumberFormat="0" applyFont="0" applyFill="0" applyBorder="0" applyAlignment="0" applyProtection="0"/>
    <xf numFmtId="0" fontId="141" fillId="9" borderId="8" applyNumberFormat="0" applyProtection="0">
      <alignment horizontal="center" vertical="center" wrapText="1"/>
    </xf>
    <xf numFmtId="0" fontId="141" fillId="9" borderId="8" applyNumberFormat="0" applyProtection="0">
      <alignment horizontal="center" vertical="center" wrapText="1"/>
    </xf>
    <xf numFmtId="0" fontId="141" fillId="9" borderId="8" applyNumberFormat="0" applyProtection="0">
      <alignment horizontal="center" vertical="center" wrapText="1"/>
    </xf>
    <xf numFmtId="0" fontId="141" fillId="9" borderId="8" applyNumberFormat="0" applyProtection="0">
      <alignment horizontal="center" vertical="center" wrapText="1"/>
    </xf>
    <xf numFmtId="0" fontId="141" fillId="9" borderId="8" applyNumberFormat="0" applyProtection="0">
      <alignment horizontal="center" vertical="center" wrapText="1"/>
    </xf>
    <xf numFmtId="0" fontId="141" fillId="11" borderId="8" applyNumberFormat="0" applyProtection="0">
      <alignment horizontal="center" vertical="center" wrapText="1"/>
    </xf>
    <xf numFmtId="0" fontId="140" fillId="17" borderId="9" applyNumberFormat="0" applyFont="0" applyFill="0" applyBorder="0" applyAlignment="0" applyProtection="0"/>
    <xf numFmtId="0" fontId="140" fillId="17" borderId="9" applyNumberFormat="0" applyProtection="0">
      <alignment horizontal="center" vertical="center"/>
    </xf>
    <xf numFmtId="0" fontId="140" fillId="17" borderId="9" applyNumberFormat="0" applyProtection="0">
      <alignment horizontal="center" vertical="center"/>
    </xf>
    <xf numFmtId="0" fontId="136" fillId="0" borderId="0" applyNumberFormat="0" applyFill="0" applyBorder="0" applyProtection="0">
      <alignment vertical="center"/>
    </xf>
    <xf numFmtId="0" fontId="136" fillId="0" borderId="0" applyNumberFormat="0" applyFill="0" applyBorder="0" applyProtection="0">
      <alignment vertical="center"/>
    </xf>
    <xf numFmtId="0" fontId="136" fillId="0" borderId="0" applyNumberFormat="0" applyFill="0" applyBorder="0" applyProtection="0">
      <alignment vertical="center"/>
    </xf>
    <xf numFmtId="0" fontId="136" fillId="0" borderId="0" applyNumberFormat="0" applyFill="0" applyBorder="0" applyProtection="0">
      <alignment vertical="center"/>
    </xf>
    <xf numFmtId="0" fontId="138" fillId="18" borderId="6" applyNumberFormat="0" applyProtection="0">
      <alignment horizontal="center" vertical="center" textRotation="180"/>
    </xf>
    <xf numFmtId="0" fontId="138" fillId="18" borderId="6" applyNumberFormat="0" applyProtection="0">
      <alignment horizontal="center" vertical="center" textRotation="180"/>
    </xf>
    <xf numFmtId="0" fontId="138" fillId="18" borderId="6" applyNumberFormat="0" applyProtection="0">
      <alignment horizontal="center" vertical="center" textRotation="180"/>
    </xf>
    <xf numFmtId="0" fontId="138" fillId="18" borderId="6" applyNumberFormat="0" applyProtection="0">
      <alignment horizontal="center" vertical="center" textRotation="180"/>
    </xf>
    <xf numFmtId="260" fontId="0" fillId="0" borderId="0" applyFont="0" applyFill="0" applyBorder="0" applyAlignment="0" applyProtection="0"/>
    <xf numFmtId="26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62" fontId="179" fillId="0" borderId="0" applyFont="0" applyFill="0" applyBorder="0" applyAlignment="0" applyProtection="0"/>
    <xf numFmtId="263" fontId="179" fillId="0" borderId="0" applyFont="0" applyFill="0" applyBorder="0" applyAlignment="0" applyProtection="0"/>
    <xf numFmtId="237"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236" fontId="0" fillId="0" borderId="0" applyFont="0" applyFill="0" applyBorder="0" applyAlignment="0" applyProtection="0"/>
    <xf numFmtId="0" fontId="11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80" fillId="0" borderId="0" applyNumberFormat="0" applyFill="0" applyBorder="0" applyAlignment="0" applyProtection="0"/>
    <xf numFmtId="0" fontId="39" fillId="0" borderId="0">
      <alignment/>
      <protection/>
    </xf>
    <xf numFmtId="0" fontId="0" fillId="0" borderId="0">
      <alignment/>
      <protection/>
    </xf>
    <xf numFmtId="0" fontId="0" fillId="0" borderId="0">
      <alignment/>
      <protection/>
    </xf>
    <xf numFmtId="0" fontId="39" fillId="0" borderId="0">
      <alignment/>
      <protection/>
    </xf>
    <xf numFmtId="0" fontId="38" fillId="0" borderId="0" applyNumberFormat="0" applyFill="0" applyBorder="0" applyAlignment="0" applyProtection="0"/>
    <xf numFmtId="0" fontId="116" fillId="0" borderId="0" applyFont="0" applyFill="0" applyBorder="0" applyAlignment="0" applyProtection="0"/>
    <xf numFmtId="0" fontId="0" fillId="0" borderId="0" applyFont="0" applyFill="0" applyBorder="0" applyAlignment="0" applyProtection="0"/>
    <xf numFmtId="0" fontId="3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5" fontId="116" fillId="0" borderId="0" applyFont="0" applyFill="0" applyBorder="0" applyAlignment="0" applyProtection="0"/>
    <xf numFmtId="275" fontId="116" fillId="0" borderId="0" applyFont="0" applyFill="0" applyBorder="0" applyAlignment="0" applyProtection="0"/>
    <xf numFmtId="275" fontId="116" fillId="0" borderId="0" applyFont="0" applyFill="0" applyBorder="0" applyAlignment="0" applyProtection="0"/>
    <xf numFmtId="276" fontId="0" fillId="0" borderId="0" applyFont="0" applyFill="0" applyBorder="0" applyAlignment="0" applyProtection="0"/>
    <xf numFmtId="0" fontId="0" fillId="0" borderId="0" applyFont="0" applyFill="0" applyBorder="0" applyAlignment="0" applyProtection="0"/>
    <xf numFmtId="277" fontId="0" fillId="0" borderId="0" applyFont="0" applyFill="0" applyBorder="0" applyAlignment="0" applyProtection="0"/>
    <xf numFmtId="278" fontId="0" fillId="0" borderId="0" applyFont="0" applyFill="0" applyBorder="0" applyAlignment="0" applyProtection="0"/>
    <xf numFmtId="279" fontId="0" fillId="0" borderId="0" applyFont="0" applyFill="0" applyBorder="0" applyAlignment="0" applyProtection="0"/>
    <xf numFmtId="280" fontId="0" fillId="0" borderId="0" applyFont="0" applyFill="0" applyBorder="0" applyAlignment="0" applyProtection="0"/>
    <xf numFmtId="277" fontId="0" fillId="0" borderId="0" applyFont="0" applyFill="0" applyBorder="0" applyAlignment="0" applyProtection="0"/>
    <xf numFmtId="277" fontId="0" fillId="0" borderId="0" applyFont="0" applyFill="0" applyBorder="0" applyAlignment="0" applyProtection="0"/>
    <xf numFmtId="277" fontId="0" fillId="0" borderId="0" applyFont="0" applyFill="0" applyBorder="0" applyAlignment="0" applyProtection="0"/>
    <xf numFmtId="277" fontId="0" fillId="0" borderId="0" applyFont="0" applyFill="0" applyBorder="0" applyAlignment="0" applyProtection="0"/>
    <xf numFmtId="276" fontId="0" fillId="0" borderId="0" applyFont="0" applyFill="0" applyBorder="0" applyAlignment="0" applyProtection="0"/>
    <xf numFmtId="27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8" fontId="0" fillId="0" borderId="0" applyFont="0" applyFill="0" applyBorder="0" applyAlignment="0" applyProtection="0"/>
    <xf numFmtId="276" fontId="0" fillId="0" borderId="0" applyFont="0" applyFill="0" applyBorder="0" applyAlignment="0" applyProtection="0"/>
    <xf numFmtId="0" fontId="33" fillId="0" borderId="0" applyFont="0" applyFill="0" applyBorder="0" applyAlignment="0" applyProtection="0"/>
    <xf numFmtId="40" fontId="116" fillId="0" borderId="0" applyFont="0" applyFill="0" applyBorder="0" applyAlignment="0" applyProtection="0"/>
    <xf numFmtId="263" fontId="0" fillId="0" borderId="0">
      <alignment horizontal="right"/>
      <protection/>
    </xf>
    <xf numFmtId="263" fontId="0" fillId="0" borderId="0">
      <alignment horizontal="right"/>
      <protection/>
    </xf>
    <xf numFmtId="197" fontId="0" fillId="0" borderId="0">
      <alignment horizontal="right"/>
      <protection/>
    </xf>
    <xf numFmtId="281" fontId="0" fillId="0" borderId="0">
      <alignment horizontal="right"/>
      <protection/>
    </xf>
    <xf numFmtId="281" fontId="0" fillId="0" borderId="0">
      <alignment horizontal="right"/>
      <protection/>
    </xf>
    <xf numFmtId="282" fontId="0" fillId="0" borderId="0">
      <alignment horizontal="right"/>
      <protection/>
    </xf>
    <xf numFmtId="282" fontId="0" fillId="0" borderId="0">
      <alignment horizontal="right"/>
      <protection/>
    </xf>
    <xf numFmtId="282" fontId="0" fillId="0" borderId="0">
      <alignment horizontal="right"/>
      <protection/>
    </xf>
    <xf numFmtId="282" fontId="0" fillId="0" borderId="0">
      <alignment horizontal="right"/>
      <protection/>
    </xf>
    <xf numFmtId="197" fontId="0" fillId="0" borderId="0">
      <alignment horizontal="right"/>
      <protection/>
    </xf>
    <xf numFmtId="281" fontId="0" fillId="0" borderId="0">
      <alignment horizontal="right"/>
      <protection/>
    </xf>
    <xf numFmtId="281" fontId="0" fillId="0" borderId="0">
      <alignment horizontal="right"/>
      <protection/>
    </xf>
    <xf numFmtId="9" fontId="171" fillId="0" borderId="0" applyFont="0" applyFill="0" applyBorder="0" applyAlignment="0" applyProtection="0"/>
    <xf numFmtId="0" fontId="216" fillId="19" borderId="0" applyNumberFormat="0" applyBorder="0" applyAlignment="0" applyProtection="0"/>
    <xf numFmtId="0" fontId="1" fillId="6" borderId="0" applyNumberFormat="0" applyBorder="0" applyAlignment="0" applyProtection="0"/>
    <xf numFmtId="0" fontId="216" fillId="20" borderId="0" applyNumberFormat="0" applyBorder="0" applyAlignment="0" applyProtection="0"/>
    <xf numFmtId="0" fontId="1" fillId="21" borderId="0" applyNumberFormat="0" applyBorder="0" applyAlignment="0" applyProtection="0"/>
    <xf numFmtId="0" fontId="216" fillId="22" borderId="0" applyNumberFormat="0" applyBorder="0" applyAlignment="0" applyProtection="0"/>
    <xf numFmtId="0" fontId="1" fillId="14" borderId="0" applyNumberFormat="0" applyBorder="0" applyAlignment="0" applyProtection="0"/>
    <xf numFmtId="0" fontId="216" fillId="23" borderId="0" applyNumberFormat="0" applyBorder="0" applyAlignment="0" applyProtection="0"/>
    <xf numFmtId="0" fontId="1" fillId="24" borderId="0" applyNumberFormat="0" applyBorder="0" applyAlignment="0" applyProtection="0"/>
    <xf numFmtId="0" fontId="216" fillId="25" borderId="0" applyNumberFormat="0" applyBorder="0" applyAlignment="0" applyProtection="0"/>
    <xf numFmtId="0" fontId="1" fillId="12" borderId="0" applyNumberFormat="0" applyBorder="0" applyAlignment="0" applyProtection="0"/>
    <xf numFmtId="0" fontId="216" fillId="2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216" fillId="28" borderId="0" applyNumberFormat="0" applyBorder="0" applyAlignment="0" applyProtection="0"/>
    <xf numFmtId="0" fontId="1" fillId="29" borderId="0" applyNumberFormat="0" applyBorder="0" applyAlignment="0" applyProtection="0"/>
    <xf numFmtId="0" fontId="216" fillId="30" borderId="0" applyNumberFormat="0" applyBorder="0" applyAlignment="0" applyProtection="0"/>
    <xf numFmtId="0" fontId="1" fillId="16" borderId="0" applyNumberFormat="0" applyBorder="0" applyAlignment="0" applyProtection="0"/>
    <xf numFmtId="0" fontId="216" fillId="31" borderId="0" applyNumberFormat="0" applyBorder="0" applyAlignment="0" applyProtection="0"/>
    <xf numFmtId="0" fontId="1" fillId="2" borderId="0" applyNumberFormat="0" applyBorder="0" applyAlignment="0" applyProtection="0"/>
    <xf numFmtId="0" fontId="216" fillId="32" borderId="0" applyNumberFormat="0" applyBorder="0" applyAlignment="0" applyProtection="0"/>
    <xf numFmtId="0" fontId="1" fillId="24" borderId="0" applyNumberFormat="0" applyBorder="0" applyAlignment="0" applyProtection="0"/>
    <xf numFmtId="0" fontId="216" fillId="33" borderId="0" applyNumberFormat="0" applyBorder="0" applyAlignment="0" applyProtection="0"/>
    <xf numFmtId="0" fontId="1" fillId="29" borderId="0" applyNumberFormat="0" applyBorder="0" applyAlignment="0" applyProtection="0"/>
    <xf numFmtId="0" fontId="216"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217" fillId="36" borderId="0" applyNumberFormat="0" applyBorder="0" applyAlignment="0" applyProtection="0"/>
    <xf numFmtId="0" fontId="117" fillId="17" borderId="0" applyNumberFormat="0" applyBorder="0" applyAlignment="0" applyProtection="0"/>
    <xf numFmtId="0" fontId="217" fillId="37" borderId="0" applyNumberFormat="0" applyBorder="0" applyAlignment="0" applyProtection="0"/>
    <xf numFmtId="0" fontId="117" fillId="16" borderId="0" applyNumberFormat="0" applyBorder="0" applyAlignment="0" applyProtection="0"/>
    <xf numFmtId="0" fontId="217" fillId="38" borderId="0" applyNumberFormat="0" applyBorder="0" applyAlignment="0" applyProtection="0"/>
    <xf numFmtId="0" fontId="117" fillId="2" borderId="0" applyNumberFormat="0" applyBorder="0" applyAlignment="0" applyProtection="0"/>
    <xf numFmtId="0" fontId="217" fillId="39" borderId="0" applyNumberFormat="0" applyBorder="0" applyAlignment="0" applyProtection="0"/>
    <xf numFmtId="0" fontId="117" fillId="40" borderId="0" applyNumberFormat="0" applyBorder="0" applyAlignment="0" applyProtection="0"/>
    <xf numFmtId="0" fontId="217" fillId="41" borderId="0" applyNumberFormat="0" applyBorder="0" applyAlignment="0" applyProtection="0"/>
    <xf numFmtId="0" fontId="117" fillId="42" borderId="0" applyNumberFormat="0" applyBorder="0" applyAlignment="0" applyProtection="0"/>
    <xf numFmtId="0" fontId="217" fillId="43" borderId="0" applyNumberFormat="0" applyBorder="0" applyAlignment="0" applyProtection="0"/>
    <xf numFmtId="0" fontId="117" fillId="44" borderId="0" applyNumberFormat="0" applyBorder="0" applyAlignment="0" applyProtection="0"/>
    <xf numFmtId="0" fontId="117" fillId="17" borderId="0" applyNumberFormat="0" applyBorder="0" applyAlignment="0" applyProtection="0"/>
    <xf numFmtId="0" fontId="117" fillId="16" borderId="0" applyNumberFormat="0" applyBorder="0" applyAlignment="0" applyProtection="0"/>
    <xf numFmtId="0" fontId="117" fillId="2" borderId="0" applyNumberFormat="0" applyBorder="0" applyAlignment="0" applyProtection="0"/>
    <xf numFmtId="0" fontId="117" fillId="40" borderId="0" applyNumberFormat="0" applyBorder="0" applyAlignment="0" applyProtection="0"/>
    <xf numFmtId="0" fontId="117" fillId="42" borderId="0" applyNumberFormat="0" applyBorder="0" applyAlignment="0" applyProtection="0"/>
    <xf numFmtId="0" fontId="117" fillId="44" borderId="0" applyNumberFormat="0" applyBorder="0" applyAlignment="0" applyProtection="0"/>
    <xf numFmtId="0" fontId="55" fillId="0" borderId="10" applyBorder="0">
      <alignment/>
      <protection/>
    </xf>
    <xf numFmtId="0" fontId="217" fillId="45" borderId="0" applyNumberFormat="0" applyBorder="0" applyAlignment="0" applyProtection="0"/>
    <xf numFmtId="0" fontId="117" fillId="4" borderId="0" applyNumberFormat="0" applyBorder="0" applyAlignment="0" applyProtection="0"/>
    <xf numFmtId="0" fontId="217" fillId="46" borderId="0" applyNumberFormat="0" applyBorder="0" applyAlignment="0" applyProtection="0"/>
    <xf numFmtId="0" fontId="117" fillId="11" borderId="0" applyNumberFormat="0" applyBorder="0" applyAlignment="0" applyProtection="0"/>
    <xf numFmtId="0" fontId="217" fillId="47" borderId="0" applyNumberFormat="0" applyBorder="0" applyAlignment="0" applyProtection="0"/>
    <xf numFmtId="0" fontId="117" fillId="48" borderId="0" applyNumberFormat="0" applyBorder="0" applyAlignment="0" applyProtection="0"/>
    <xf numFmtId="0" fontId="217" fillId="49" borderId="0" applyNumberFormat="0" applyBorder="0" applyAlignment="0" applyProtection="0"/>
    <xf numFmtId="0" fontId="117" fillId="40" borderId="0" applyNumberFormat="0" applyBorder="0" applyAlignment="0" applyProtection="0"/>
    <xf numFmtId="0" fontId="217" fillId="50" borderId="0" applyNumberFormat="0" applyBorder="0" applyAlignment="0" applyProtection="0"/>
    <xf numFmtId="0" fontId="117" fillId="42" borderId="0" applyNumberFormat="0" applyBorder="0" applyAlignment="0" applyProtection="0"/>
    <xf numFmtId="0" fontId="217" fillId="51" borderId="0" applyNumberFormat="0" applyBorder="0" applyAlignment="0" applyProtection="0"/>
    <xf numFmtId="0" fontId="117" fillId="52" borderId="0" applyNumberFormat="0" applyBorder="0" applyAlignment="0" applyProtection="0"/>
    <xf numFmtId="257" fontId="172" fillId="0" borderId="0" applyFont="0" applyFill="0" applyBorder="0" applyAlignment="0" applyProtection="0"/>
    <xf numFmtId="256" fontId="172" fillId="0" borderId="0" applyFont="0" applyFill="0" applyBorder="0" applyAlignment="0" applyProtection="0"/>
    <xf numFmtId="0" fontId="118" fillId="0" borderId="0">
      <alignment horizontal="center" wrapText="1"/>
      <protection locked="0"/>
    </xf>
    <xf numFmtId="238" fontId="172" fillId="0" borderId="0" applyFont="0" applyFill="0" applyBorder="0" applyAlignment="0" applyProtection="0"/>
    <xf numFmtId="189" fontId="172" fillId="0" borderId="0" applyFont="0" applyFill="0" applyBorder="0" applyAlignment="0" applyProtection="0"/>
    <xf numFmtId="0" fontId="218" fillId="53" borderId="0" applyNumberFormat="0" applyBorder="0" applyAlignment="0" applyProtection="0"/>
    <xf numFmtId="0" fontId="119" fillId="21" borderId="0" applyNumberFormat="0" applyBorder="0" applyAlignment="0" applyProtection="0"/>
    <xf numFmtId="195" fontId="40" fillId="0" borderId="0" applyFont="0" applyFill="0" applyBorder="0" applyAlignment="0" applyProtection="0"/>
    <xf numFmtId="246" fontId="146" fillId="0" borderId="11" applyNumberFormat="0" applyFont="0" applyFill="0" applyBorder="0" applyAlignment="0">
      <protection/>
    </xf>
    <xf numFmtId="38" fontId="0" fillId="54" borderId="3">
      <alignment/>
      <protection locked="0"/>
    </xf>
    <xf numFmtId="38" fontId="0" fillId="54" borderId="3">
      <alignment/>
      <protection locked="0"/>
    </xf>
    <xf numFmtId="38" fontId="0" fillId="54" borderId="3">
      <alignment/>
      <protection locked="0"/>
    </xf>
    <xf numFmtId="223" fontId="0" fillId="54" borderId="3">
      <alignment/>
      <protection locked="0"/>
    </xf>
    <xf numFmtId="223" fontId="0" fillId="54" borderId="3">
      <alignment/>
      <protection locked="0"/>
    </xf>
    <xf numFmtId="223" fontId="0" fillId="54" borderId="3">
      <alignment/>
      <protection locked="0"/>
    </xf>
    <xf numFmtId="49" fontId="0" fillId="54" borderId="3">
      <alignment horizontal="left"/>
      <protection locked="0"/>
    </xf>
    <xf numFmtId="49" fontId="0" fillId="54" borderId="3">
      <alignment horizontal="left"/>
      <protection locked="0"/>
    </xf>
    <xf numFmtId="49" fontId="0" fillId="54" borderId="3">
      <alignment horizontal="left"/>
      <protection locked="0"/>
    </xf>
    <xf numFmtId="38" fontId="0" fillId="0" borderId="3">
      <alignment/>
      <protection/>
    </xf>
    <xf numFmtId="38" fontId="0" fillId="0" borderId="3">
      <alignment/>
      <protection/>
    </xf>
    <xf numFmtId="38" fontId="0" fillId="0" borderId="3">
      <alignment/>
      <protection/>
    </xf>
    <xf numFmtId="38" fontId="40" fillId="0" borderId="3">
      <alignment/>
      <protection/>
    </xf>
    <xf numFmtId="223" fontId="0" fillId="0" borderId="3">
      <alignment/>
      <protection/>
    </xf>
    <xf numFmtId="223" fontId="0" fillId="0" borderId="3">
      <alignment/>
      <protection/>
    </xf>
    <xf numFmtId="223" fontId="0" fillId="0" borderId="3">
      <alignment/>
      <protection/>
    </xf>
    <xf numFmtId="40" fontId="0" fillId="0" borderId="3">
      <alignment/>
      <protection/>
    </xf>
    <xf numFmtId="40" fontId="0" fillId="0" borderId="3">
      <alignment/>
      <protection/>
    </xf>
    <xf numFmtId="40" fontId="0" fillId="0" borderId="3">
      <alignment/>
      <protection/>
    </xf>
    <xf numFmtId="0" fontId="40" fillId="0" borderId="3" applyNumberFormat="0">
      <alignment horizontal="center"/>
      <protection/>
    </xf>
    <xf numFmtId="38" fontId="40" fillId="55" borderId="3" applyNumberFormat="0" applyFont="0" applyBorder="0" applyAlignment="0">
      <protection/>
    </xf>
    <xf numFmtId="0" fontId="0" fillId="0" borderId="3" applyNumberFormat="0">
      <alignment/>
      <protection/>
    </xf>
    <xf numFmtId="0" fontId="40" fillId="0" borderId="3" applyNumberFormat="0">
      <alignment/>
      <protection/>
    </xf>
    <xf numFmtId="0" fontId="0" fillId="0" borderId="3" applyNumberFormat="0">
      <alignment horizontal="right"/>
      <protection/>
    </xf>
    <xf numFmtId="0" fontId="40" fillId="0" borderId="0" applyNumberFormat="0" applyFill="0" applyBorder="0" applyAlignment="0" applyProtection="0"/>
    <xf numFmtId="0" fontId="146" fillId="0" borderId="3">
      <alignment/>
      <protection/>
    </xf>
    <xf numFmtId="0" fontId="146" fillId="0" borderId="3">
      <alignment/>
      <protection/>
    </xf>
    <xf numFmtId="0" fontId="146" fillId="0" borderId="3">
      <alignment/>
      <protection/>
    </xf>
    <xf numFmtId="0" fontId="146" fillId="0" borderId="3">
      <alignment/>
      <protection/>
    </xf>
    <xf numFmtId="0" fontId="146" fillId="0" borderId="3">
      <alignment/>
      <protection/>
    </xf>
    <xf numFmtId="0" fontId="146" fillId="0" borderId="3">
      <alignment/>
      <protection/>
    </xf>
    <xf numFmtId="0" fontId="181" fillId="56" borderId="3">
      <alignment/>
      <protection/>
    </xf>
    <xf numFmtId="0" fontId="181" fillId="56" borderId="3">
      <alignment/>
      <protection/>
    </xf>
    <xf numFmtId="0" fontId="181" fillId="56" borderId="3">
      <alignment/>
      <protection/>
    </xf>
    <xf numFmtId="0" fontId="181" fillId="56" borderId="3">
      <alignment/>
      <protection/>
    </xf>
    <xf numFmtId="0" fontId="181" fillId="56" borderId="3">
      <alignment/>
      <protection/>
    </xf>
    <xf numFmtId="0" fontId="181" fillId="56" borderId="3">
      <alignment/>
      <protection/>
    </xf>
    <xf numFmtId="0" fontId="181" fillId="57" borderId="3">
      <alignment/>
      <protection/>
    </xf>
    <xf numFmtId="0" fontId="181" fillId="57" borderId="3">
      <alignment/>
      <protection/>
    </xf>
    <xf numFmtId="0" fontId="181" fillId="57" borderId="3">
      <alignment/>
      <protection/>
    </xf>
    <xf numFmtId="0" fontId="181" fillId="57" borderId="3">
      <alignment/>
      <protection/>
    </xf>
    <xf numFmtId="0" fontId="181" fillId="57" borderId="3">
      <alignment/>
      <protection/>
    </xf>
    <xf numFmtId="0" fontId="181" fillId="57" borderId="3">
      <alignment/>
      <protection/>
    </xf>
    <xf numFmtId="283" fontId="0" fillId="0" borderId="11" applyBorder="0">
      <alignment/>
      <protection/>
    </xf>
    <xf numFmtId="283" fontId="0" fillId="0" borderId="12" applyBorder="0">
      <alignment horizontal="right"/>
      <protection/>
    </xf>
    <xf numFmtId="0" fontId="41" fillId="58" borderId="13" applyNumberFormat="0" applyFill="0" applyBorder="0" applyProtection="0">
      <alignment horizontal="left"/>
    </xf>
    <xf numFmtId="0" fontId="41" fillId="0" borderId="0" applyNumberFormat="0" applyFill="0" applyBorder="0" applyProtection="0">
      <alignment horizontal="left"/>
    </xf>
    <xf numFmtId="0" fontId="172" fillId="0" borderId="0">
      <alignment/>
      <protection/>
    </xf>
    <xf numFmtId="0" fontId="42" fillId="0" borderId="0">
      <alignment/>
      <protection locked="0"/>
    </xf>
    <xf numFmtId="0" fontId="42" fillId="0" borderId="0">
      <alignment/>
      <protection locked="0"/>
    </xf>
    <xf numFmtId="189" fontId="0" fillId="0" borderId="0" applyFill="0" applyBorder="0" applyAlignment="0">
      <protection/>
    </xf>
    <xf numFmtId="201" fontId="0" fillId="0" borderId="0" applyFill="0" applyBorder="0" applyAlignment="0">
      <protection/>
    </xf>
    <xf numFmtId="189" fontId="0" fillId="0" borderId="0" applyFill="0" applyBorder="0" applyAlignment="0">
      <protection/>
    </xf>
    <xf numFmtId="199" fontId="43" fillId="0" borderId="0" applyFill="0" applyBorder="0" applyAlignment="0">
      <protection/>
    </xf>
    <xf numFmtId="177" fontId="60" fillId="0" borderId="0" applyFill="0" applyBorder="0" applyAlignment="0">
      <protection/>
    </xf>
    <xf numFmtId="199" fontId="43" fillId="0" borderId="0" applyFill="0" applyBorder="0" applyAlignment="0">
      <protection/>
    </xf>
    <xf numFmtId="190" fontId="0" fillId="0" borderId="0" applyFill="0" applyBorder="0" applyAlignment="0">
      <protection/>
    </xf>
    <xf numFmtId="232" fontId="60" fillId="0" borderId="0" applyFill="0" applyBorder="0" applyAlignment="0">
      <protection/>
    </xf>
    <xf numFmtId="190" fontId="0" fillId="0" borderId="0" applyFill="0" applyBorder="0" applyAlignment="0">
      <protection/>
    </xf>
    <xf numFmtId="197" fontId="43" fillId="0" borderId="0" applyFill="0" applyBorder="0" applyAlignment="0">
      <protection/>
    </xf>
    <xf numFmtId="234" fontId="7" fillId="0" borderId="0" applyFill="0" applyBorder="0" applyAlignment="0">
      <protection/>
    </xf>
    <xf numFmtId="197" fontId="43" fillId="0" borderId="0" applyFill="0" applyBorder="0" applyAlignment="0">
      <protection/>
    </xf>
    <xf numFmtId="14" fontId="43" fillId="0" borderId="0" applyFill="0" applyBorder="0" applyAlignment="0">
      <protection/>
    </xf>
    <xf numFmtId="206" fontId="7" fillId="0" borderId="0" applyFill="0" applyBorder="0" applyAlignment="0">
      <protection/>
    </xf>
    <xf numFmtId="14" fontId="43" fillId="0" borderId="0" applyFill="0" applyBorder="0" applyAlignment="0">
      <protection/>
    </xf>
    <xf numFmtId="189" fontId="0" fillId="0" borderId="0" applyFill="0" applyBorder="0" applyAlignment="0">
      <protection/>
    </xf>
    <xf numFmtId="201" fontId="0" fillId="0" borderId="0" applyFill="0" applyBorder="0" applyAlignment="0">
      <protection/>
    </xf>
    <xf numFmtId="189" fontId="0" fillId="0" borderId="0" applyFill="0" applyBorder="0" applyAlignment="0">
      <protection/>
    </xf>
    <xf numFmtId="198" fontId="43" fillId="0" borderId="0" applyFill="0" applyBorder="0" applyAlignment="0">
      <protection/>
    </xf>
    <xf numFmtId="203" fontId="0" fillId="0" borderId="0" applyFill="0" applyBorder="0" applyAlignment="0">
      <protection/>
    </xf>
    <xf numFmtId="198" fontId="43" fillId="0" borderId="0" applyFill="0" applyBorder="0" applyAlignment="0">
      <protection/>
    </xf>
    <xf numFmtId="199" fontId="43" fillId="0" borderId="0" applyFill="0" applyBorder="0" applyAlignment="0">
      <protection/>
    </xf>
    <xf numFmtId="177" fontId="60" fillId="0" borderId="0" applyFill="0" applyBorder="0" applyAlignment="0">
      <protection/>
    </xf>
    <xf numFmtId="199" fontId="43" fillId="0" borderId="0" applyFill="0" applyBorder="0" applyAlignment="0">
      <protection/>
    </xf>
    <xf numFmtId="0" fontId="120" fillId="3" borderId="14" applyNumberFormat="0" applyAlignment="0" applyProtection="0"/>
    <xf numFmtId="0" fontId="120" fillId="3" borderId="14" applyNumberFormat="0" applyAlignment="0" applyProtection="0"/>
    <xf numFmtId="0" fontId="219" fillId="59" borderId="15" applyNumberFormat="0" applyAlignment="0" applyProtection="0"/>
    <xf numFmtId="0" fontId="120" fillId="3" borderId="14" applyNumberFormat="0" applyAlignment="0" applyProtection="0"/>
    <xf numFmtId="0" fontId="85" fillId="0" borderId="0" applyNumberFormat="0" applyFill="0" applyProtection="0">
      <alignment vertical="center"/>
    </xf>
    <xf numFmtId="0" fontId="0" fillId="0" borderId="16" applyNumberFormat="0" applyFont="0" applyFill="0" applyProtection="0">
      <alignment horizontal="center" vertical="center" wrapText="1"/>
    </xf>
    <xf numFmtId="0" fontId="143" fillId="0" borderId="0" applyNumberFormat="0" applyFill="0" applyBorder="0" applyProtection="0">
      <alignment horizontal="left" textRotation="90"/>
    </xf>
    <xf numFmtId="1" fontId="33" fillId="0" borderId="17" applyAlignment="0">
      <protection/>
    </xf>
    <xf numFmtId="0" fontId="181" fillId="0" borderId="0">
      <alignment/>
      <protection/>
    </xf>
    <xf numFmtId="0" fontId="128" fillId="0" borderId="18" applyNumberFormat="0" applyFill="0" applyAlignment="0" applyProtection="0"/>
    <xf numFmtId="0" fontId="121" fillId="5" borderId="19" applyNumberFormat="0" applyAlignment="0" applyProtection="0"/>
    <xf numFmtId="0" fontId="0" fillId="0" borderId="20" applyNumberFormat="0" applyFont="0" applyFill="0" applyProtection="0">
      <alignment horizontal="center" vertical="center" wrapText="1"/>
    </xf>
    <xf numFmtId="0" fontId="0" fillId="0" borderId="3" applyNumberFormat="0" applyFont="0" applyFill="0" applyProtection="0">
      <alignment horizontal="center" vertical="center" wrapText="1"/>
    </xf>
    <xf numFmtId="0" fontId="0" fillId="0" borderId="21" applyNumberFormat="0" applyFont="0" applyFill="0" applyProtection="0">
      <alignment horizontal="center" vertical="center" wrapText="1"/>
    </xf>
    <xf numFmtId="0" fontId="220" fillId="60" borderId="22" applyNumberFormat="0" applyAlignment="0" applyProtection="0"/>
    <xf numFmtId="0" fontId="121" fillId="5" borderId="19"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4" borderId="0" applyNumberFormat="0" applyBorder="0" applyAlignment="0" applyProtection="0"/>
    <xf numFmtId="0" fontId="117" fillId="11" borderId="0" applyNumberFormat="0" applyBorder="0" applyAlignment="0" applyProtection="0"/>
    <xf numFmtId="0" fontId="117" fillId="48" borderId="0" applyNumberFormat="0" applyBorder="0" applyAlignment="0" applyProtection="0"/>
    <xf numFmtId="0" fontId="117" fillId="40" borderId="0" applyNumberFormat="0" applyBorder="0" applyAlignment="0" applyProtection="0"/>
    <xf numFmtId="0" fontId="117" fillId="42" borderId="0" applyNumberFormat="0" applyBorder="0" applyAlignment="0" applyProtection="0"/>
    <xf numFmtId="0" fontId="117" fillId="52" borderId="0" applyNumberFormat="0" applyBorder="0" applyAlignment="0" applyProtection="0"/>
    <xf numFmtId="0" fontId="44" fillId="0" borderId="0" applyNumberFormat="0" applyFill="0" applyBorder="0" applyProtection="0">
      <alignment horizontal="right"/>
    </xf>
    <xf numFmtId="43" fontId="0" fillId="0" borderId="0" applyFont="0" applyFill="0" applyBorder="0" applyAlignment="0" applyProtection="0"/>
    <xf numFmtId="196" fontId="43" fillId="0" borderId="0">
      <alignment/>
      <protection/>
    </xf>
    <xf numFmtId="233" fontId="0" fillId="0" borderId="0">
      <alignment/>
      <protection/>
    </xf>
    <xf numFmtId="196" fontId="43" fillId="0" borderId="0">
      <alignment/>
      <protection/>
    </xf>
    <xf numFmtId="196" fontId="43" fillId="0" borderId="0">
      <alignment/>
      <protection/>
    </xf>
    <xf numFmtId="233" fontId="0" fillId="0" borderId="0">
      <alignment/>
      <protection/>
    </xf>
    <xf numFmtId="196" fontId="43" fillId="0" borderId="0">
      <alignment/>
      <protection/>
    </xf>
    <xf numFmtId="196" fontId="43" fillId="0" borderId="0">
      <alignment/>
      <protection/>
    </xf>
    <xf numFmtId="233" fontId="0" fillId="0" borderId="0">
      <alignment/>
      <protection/>
    </xf>
    <xf numFmtId="196" fontId="43" fillId="0" borderId="0">
      <alignment/>
      <protection/>
    </xf>
    <xf numFmtId="196" fontId="43" fillId="0" borderId="0">
      <alignment/>
      <protection/>
    </xf>
    <xf numFmtId="233" fontId="0" fillId="0" borderId="0">
      <alignment/>
      <protection/>
    </xf>
    <xf numFmtId="196" fontId="43" fillId="0" borderId="0">
      <alignment/>
      <protection/>
    </xf>
    <xf numFmtId="196" fontId="43" fillId="0" borderId="0">
      <alignment/>
      <protection/>
    </xf>
    <xf numFmtId="233" fontId="0" fillId="0" borderId="0">
      <alignment/>
      <protection/>
    </xf>
    <xf numFmtId="196" fontId="43" fillId="0" borderId="0">
      <alignment/>
      <protection/>
    </xf>
    <xf numFmtId="196" fontId="43" fillId="0" borderId="0">
      <alignment/>
      <protection/>
    </xf>
    <xf numFmtId="233" fontId="0" fillId="0" borderId="0">
      <alignment/>
      <protection/>
    </xf>
    <xf numFmtId="196" fontId="43" fillId="0" borderId="0">
      <alignment/>
      <protection/>
    </xf>
    <xf numFmtId="196" fontId="43" fillId="0" borderId="0">
      <alignment/>
      <protection/>
    </xf>
    <xf numFmtId="233" fontId="0" fillId="0" borderId="0">
      <alignment/>
      <protection/>
    </xf>
    <xf numFmtId="196" fontId="43" fillId="0" borderId="0">
      <alignment/>
      <protection/>
    </xf>
    <xf numFmtId="196" fontId="43" fillId="0" borderId="0">
      <alignment/>
      <protection/>
    </xf>
    <xf numFmtId="233" fontId="0" fillId="0" borderId="0">
      <alignment/>
      <protection/>
    </xf>
    <xf numFmtId="196" fontId="43" fillId="0" borderId="0">
      <alignment/>
      <protection/>
    </xf>
    <xf numFmtId="41" fontId="0" fillId="0" borderId="0" applyFont="0" applyFill="0" applyBorder="0" applyAlignment="0" applyProtection="0"/>
    <xf numFmtId="189" fontId="0" fillId="0" borderId="0" applyFont="0" applyFill="0" applyBorder="0" applyAlignment="0" applyProtection="0"/>
    <xf numFmtId="201" fontId="0" fillId="0" borderId="0" applyFont="0" applyFill="0" applyBorder="0" applyAlignment="0" applyProtection="0"/>
    <xf numFmtId="189" fontId="0" fillId="0" borderId="0" applyFont="0" applyFill="0" applyBorder="0" applyAlignment="0" applyProtection="0"/>
    <xf numFmtId="40" fontId="23" fillId="0" borderId="0" applyFont="0" applyFill="0" applyBorder="0" applyAlignment="0" applyProtection="0"/>
    <xf numFmtId="37" fontId="0" fillId="0" borderId="0" applyFont="0" applyFill="0" applyBorder="0" applyAlignment="0" applyProtection="0"/>
    <xf numFmtId="40" fontId="23" fillId="0" borderId="0" applyFont="0" applyFill="0" applyBorder="0" applyAlignment="0" applyProtection="0"/>
    <xf numFmtId="3" fontId="40" fillId="0" borderId="0">
      <alignment/>
      <protection locked="0"/>
    </xf>
    <xf numFmtId="231" fontId="122" fillId="0" borderId="0">
      <alignment/>
      <protection locked="0"/>
    </xf>
    <xf numFmtId="44" fontId="0" fillId="0" borderId="0" applyFont="0" applyFill="0" applyBorder="0" applyAlignment="0" applyProtection="0"/>
    <xf numFmtId="242" fontId="147" fillId="0" borderId="3">
      <alignment/>
      <protection/>
    </xf>
    <xf numFmtId="42" fontId="0" fillId="0" borderId="0" applyFont="0" applyFill="0" applyBorder="0" applyAlignment="0" applyProtection="0"/>
    <xf numFmtId="199" fontId="43" fillId="0" borderId="0" applyFont="0" applyFill="0" applyBorder="0" applyAlignment="0" applyProtection="0"/>
    <xf numFmtId="177" fontId="60" fillId="0" borderId="0" applyFont="0" applyFill="0" applyBorder="0" applyAlignment="0" applyProtection="0"/>
    <xf numFmtId="199" fontId="43" fillId="0" borderId="0" applyFont="0" applyFill="0" applyBorder="0" applyAlignment="0" applyProtection="0"/>
    <xf numFmtId="241" fontId="0" fillId="0" borderId="0">
      <alignment horizontal="center"/>
      <protection/>
    </xf>
    <xf numFmtId="284" fontId="0" fillId="0" borderId="0" applyFont="0" applyFill="0" applyBorder="0" applyAlignment="0" applyProtection="0"/>
    <xf numFmtId="3" fontId="40" fillId="0" borderId="0">
      <alignment/>
      <protection locked="0"/>
    </xf>
    <xf numFmtId="231" fontId="122" fillId="0" borderId="0">
      <alignment/>
      <protection locked="0"/>
    </xf>
    <xf numFmtId="169" fontId="0" fillId="3" borderId="0" applyFont="0" applyBorder="0">
      <alignment/>
      <protection/>
    </xf>
    <xf numFmtId="14" fontId="0" fillId="0" borderId="0">
      <alignment horizontal="center"/>
      <protection/>
    </xf>
    <xf numFmtId="14" fontId="0" fillId="0" borderId="0">
      <alignment horizontal="center"/>
      <protection/>
    </xf>
    <xf numFmtId="3" fontId="40" fillId="0" borderId="0">
      <alignment/>
      <protection locked="0"/>
    </xf>
    <xf numFmtId="231" fontId="122" fillId="0" borderId="0">
      <alignment/>
      <protection locked="0"/>
    </xf>
    <xf numFmtId="14" fontId="45" fillId="0" borderId="0" applyFill="0" applyBorder="0" applyAlignment="0">
      <protection/>
    </xf>
    <xf numFmtId="0" fontId="49" fillId="0" borderId="0" applyFont="0" applyFill="0" applyBorder="0" applyAlignment="0" applyProtection="0"/>
    <xf numFmtId="225" fontId="23" fillId="0" borderId="0" applyFont="0" applyFill="0" applyBorder="0" applyAlignment="0" applyProtection="0"/>
    <xf numFmtId="206" fontId="0" fillId="0" borderId="0" applyFont="0" applyFill="0" applyBorder="0" applyAlignment="0" applyProtection="0"/>
    <xf numFmtId="234" fontId="0" fillId="0" borderId="0" applyFont="0" applyFill="0" applyBorder="0" applyAlignment="0" applyProtection="0"/>
    <xf numFmtId="202" fontId="0" fillId="0" borderId="23">
      <alignment vertical="center"/>
      <protection/>
    </xf>
    <xf numFmtId="248" fontId="23" fillId="0" borderId="0" applyFont="0" applyFill="0" applyBorder="0" applyAlignment="0" applyProtection="0"/>
    <xf numFmtId="249" fontId="23" fillId="0" borderId="0" applyFont="0" applyFill="0" applyBorder="0" applyAlignment="0" applyProtection="0"/>
    <xf numFmtId="247" fontId="23" fillId="0" borderId="0" applyFont="0" applyFill="0" applyBorder="0" applyAlignment="0" applyProtection="0"/>
    <xf numFmtId="202" fontId="0" fillId="0" borderId="23">
      <alignment vertical="center"/>
      <protection/>
    </xf>
    <xf numFmtId="202" fontId="0" fillId="0" borderId="23">
      <alignment vertical="center"/>
      <protection/>
    </xf>
    <xf numFmtId="0" fontId="148" fillId="61" borderId="0" applyFont="0" applyFill="0" applyBorder="0" applyAlignment="0">
      <protection/>
    </xf>
    <xf numFmtId="169" fontId="0" fillId="0" borderId="0" applyFont="0" applyFill="0" applyBorder="0" applyAlignment="0" applyProtection="0"/>
    <xf numFmtId="171" fontId="0" fillId="0" borderId="0" applyFont="0" applyFill="0" applyBorder="0" applyAlignment="0" applyProtection="0"/>
    <xf numFmtId="285" fontId="23" fillId="0" borderId="0">
      <alignment/>
      <protection/>
    </xf>
    <xf numFmtId="286" fontId="0" fillId="0" borderId="0" applyFont="0" applyFill="0" applyBorder="0" applyAlignment="0" applyProtection="0"/>
    <xf numFmtId="169" fontId="149" fillId="0" borderId="0" applyFont="0" applyFill="0" applyBorder="0" applyAlignment="0" applyProtection="0"/>
    <xf numFmtId="191" fontId="46" fillId="0" borderId="0" applyFont="0" applyFill="0" applyBorder="0" applyAlignment="0" applyProtection="0"/>
    <xf numFmtId="169" fontId="23" fillId="0" borderId="0" applyFont="0" applyFill="0" applyBorder="0" applyAlignment="0" applyProtection="0"/>
    <xf numFmtId="171" fontId="149" fillId="0" borderId="0" applyFont="0" applyFill="0" applyBorder="0" applyAlignment="0" applyProtection="0"/>
    <xf numFmtId="192" fontId="46" fillId="0" borderId="0" applyFont="0" applyFill="0" applyBorder="0" applyAlignment="0" applyProtection="0"/>
    <xf numFmtId="171" fontId="23" fillId="0" borderId="0" applyFont="0" applyFill="0" applyBorder="0" applyAlignment="0" applyProtection="0"/>
    <xf numFmtId="0" fontId="47" fillId="0" borderId="0" applyNumberFormat="0" applyFill="0" applyBorder="0" applyProtection="0">
      <alignment horizontal="left"/>
    </xf>
    <xf numFmtId="189" fontId="0" fillId="0" borderId="0" applyFill="0" applyBorder="0" applyAlignment="0">
      <protection/>
    </xf>
    <xf numFmtId="201" fontId="0" fillId="0" borderId="0" applyFill="0" applyBorder="0" applyAlignment="0">
      <protection/>
    </xf>
    <xf numFmtId="189" fontId="0" fillId="0" borderId="0" applyFill="0" applyBorder="0" applyAlignment="0">
      <protection/>
    </xf>
    <xf numFmtId="199" fontId="43" fillId="0" borderId="0" applyFill="0" applyBorder="0" applyAlignment="0">
      <protection/>
    </xf>
    <xf numFmtId="177" fontId="60" fillId="0" borderId="0" applyFill="0" applyBorder="0" applyAlignment="0">
      <protection/>
    </xf>
    <xf numFmtId="199" fontId="43" fillId="0" borderId="0" applyFill="0" applyBorder="0" applyAlignment="0">
      <protection/>
    </xf>
    <xf numFmtId="189" fontId="0" fillId="0" borderId="0" applyFill="0" applyBorder="0" applyAlignment="0">
      <protection/>
    </xf>
    <xf numFmtId="201" fontId="0" fillId="0" borderId="0" applyFill="0" applyBorder="0" applyAlignment="0">
      <protection/>
    </xf>
    <xf numFmtId="189" fontId="0" fillId="0" borderId="0" applyFill="0" applyBorder="0" applyAlignment="0">
      <protection/>
    </xf>
    <xf numFmtId="198" fontId="43" fillId="0" borderId="0" applyFill="0" applyBorder="0" applyAlignment="0">
      <protection/>
    </xf>
    <xf numFmtId="203" fontId="0" fillId="0" borderId="0" applyFill="0" applyBorder="0" applyAlignment="0">
      <protection/>
    </xf>
    <xf numFmtId="198" fontId="43" fillId="0" borderId="0" applyFill="0" applyBorder="0" applyAlignment="0">
      <protection/>
    </xf>
    <xf numFmtId="199" fontId="43" fillId="0" borderId="0" applyFill="0" applyBorder="0" applyAlignment="0">
      <protection/>
    </xf>
    <xf numFmtId="177" fontId="60" fillId="0" borderId="0" applyFill="0" applyBorder="0" applyAlignment="0">
      <protection/>
    </xf>
    <xf numFmtId="199" fontId="43" fillId="0" borderId="0" applyFill="0" applyBorder="0" applyAlignment="0">
      <protection/>
    </xf>
    <xf numFmtId="0" fontId="48" fillId="0" borderId="0" applyNumberFormat="0" applyFill="0" applyBorder="0" applyProtection="0">
      <alignment horizontal="right"/>
    </xf>
    <xf numFmtId="188" fontId="0" fillId="0" borderId="0" applyFont="0" applyFill="0" applyBorder="0" applyAlignment="0" applyProtection="0"/>
    <xf numFmtId="188" fontId="0" fillId="0" borderId="0" applyFont="0" applyFill="0" applyBorder="0" applyAlignment="0" applyProtection="0"/>
    <xf numFmtId="0" fontId="0" fillId="0" borderId="0" applyFont="0" applyFill="0" applyBorder="0" applyAlignment="0" applyProtection="0"/>
    <xf numFmtId="0" fontId="221" fillId="0" borderId="0" applyNumberFormat="0" applyFill="0" applyBorder="0" applyAlignment="0" applyProtection="0"/>
    <xf numFmtId="0" fontId="123" fillId="0" borderId="0" applyNumberFormat="0" applyFill="0" applyBorder="0" applyAlignment="0" applyProtection="0"/>
    <xf numFmtId="176" fontId="0" fillId="0" borderId="0" applyFont="0" applyFill="0" applyBorder="0" applyAlignment="0" applyProtection="0"/>
    <xf numFmtId="228" fontId="0" fillId="0" borderId="0" applyFont="0" applyFill="0" applyBorder="0" applyAlignment="0" applyProtection="0"/>
    <xf numFmtId="0" fontId="42" fillId="0" borderId="0">
      <alignment/>
      <protection locked="0"/>
    </xf>
    <xf numFmtId="264" fontId="0" fillId="0" borderId="0" applyFont="0" applyFill="0" applyBorder="0" applyAlignment="0" applyProtection="0"/>
    <xf numFmtId="265" fontId="0" fillId="0" borderId="0" applyFont="0" applyFill="0" applyBorder="0" applyAlignment="0" applyProtection="0"/>
    <xf numFmtId="262" fontId="179" fillId="0" borderId="0" applyFont="0" applyFill="0" applyBorder="0" applyAlignment="0" applyProtection="0"/>
    <xf numFmtId="263" fontId="179" fillId="0" borderId="0" applyFont="0" applyFill="0" applyBorder="0" applyAlignment="0" applyProtection="0"/>
    <xf numFmtId="220" fontId="42" fillId="0" borderId="0">
      <alignment/>
      <protection locked="0"/>
    </xf>
    <xf numFmtId="0" fontId="146" fillId="0" borderId="0">
      <alignment/>
      <protection/>
    </xf>
    <xf numFmtId="3" fontId="40" fillId="0" borderId="0">
      <alignment/>
      <protection locked="0"/>
    </xf>
    <xf numFmtId="231" fontId="122" fillId="0" borderId="0">
      <alignment/>
      <protection locked="0"/>
    </xf>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0" fontId="222" fillId="0" borderId="0" applyNumberFormat="0" applyFill="0" applyBorder="0" applyAlignment="0" applyProtection="0"/>
    <xf numFmtId="0" fontId="150" fillId="0" borderId="0" applyNumberFormat="0" applyFill="0" applyBorder="0" applyAlignment="0" applyProtection="0"/>
    <xf numFmtId="0" fontId="50" fillId="0" borderId="0" applyNumberFormat="0" applyFill="0" applyBorder="0" applyProtection="0">
      <alignment horizontal="right"/>
    </xf>
    <xf numFmtId="244" fontId="151" fillId="3" borderId="24">
      <alignment vertical="center"/>
      <protection/>
    </xf>
    <xf numFmtId="0" fontId="182" fillId="0" borderId="0" applyNumberFormat="0" applyFill="0" applyBorder="0" applyAlignment="0" applyProtection="0"/>
    <xf numFmtId="0" fontId="223" fillId="62" borderId="0" applyNumberFormat="0" applyBorder="0" applyAlignment="0" applyProtection="0"/>
    <xf numFmtId="0" fontId="124" fillId="14" borderId="0" applyNumberFormat="0" applyBorder="0" applyAlignment="0" applyProtection="0"/>
    <xf numFmtId="287" fontId="45" fillId="0" borderId="25">
      <alignment/>
      <protection/>
    </xf>
    <xf numFmtId="38" fontId="33" fillId="3" borderId="0" applyNumberFormat="0" applyBorder="0" applyAlignment="0" applyProtection="0"/>
    <xf numFmtId="185" fontId="40" fillId="63" borderId="26" applyNumberFormat="0" applyFont="0" applyBorder="0" applyAlignment="0" applyProtection="0"/>
    <xf numFmtId="0" fontId="40" fillId="64" borderId="27" applyNumberFormat="0" applyFont="0" applyBorder="0" applyAlignment="0" applyProtection="0"/>
    <xf numFmtId="0" fontId="185" fillId="0" borderId="0">
      <alignment horizontal="left"/>
      <protection/>
    </xf>
    <xf numFmtId="0" fontId="51" fillId="0" borderId="12" applyNumberFormat="0" applyAlignment="0" applyProtection="0"/>
    <xf numFmtId="0" fontId="51" fillId="0" borderId="12" applyNumberFormat="0" applyAlignment="0" applyProtection="0"/>
    <xf numFmtId="0" fontId="51" fillId="0" borderId="12" applyNumberFormat="0" applyAlignment="0" applyProtection="0"/>
    <xf numFmtId="0" fontId="51" fillId="0" borderId="28">
      <alignment horizontal="left" vertical="center"/>
      <protection/>
    </xf>
    <xf numFmtId="0" fontId="51" fillId="0" borderId="28">
      <alignment horizontal="left" vertical="center"/>
      <protection/>
    </xf>
    <xf numFmtId="0" fontId="51" fillId="0" borderId="28">
      <alignment horizontal="left" vertical="center"/>
      <protection/>
    </xf>
    <xf numFmtId="0" fontId="51" fillId="0" borderId="28">
      <alignment horizontal="left" vertical="center"/>
      <protection/>
    </xf>
    <xf numFmtId="0" fontId="51" fillId="0" borderId="28">
      <alignment horizontal="left" vertical="center"/>
      <protection/>
    </xf>
    <xf numFmtId="0" fontId="51" fillId="0" borderId="28">
      <alignment horizontal="left" vertical="center"/>
      <protection/>
    </xf>
    <xf numFmtId="3" fontId="40" fillId="0" borderId="0">
      <alignment/>
      <protection locked="0"/>
    </xf>
    <xf numFmtId="231" fontId="125" fillId="0" borderId="0">
      <alignment/>
      <protection locked="0"/>
    </xf>
    <xf numFmtId="3" fontId="40" fillId="0" borderId="0">
      <alignment/>
      <protection locked="0"/>
    </xf>
    <xf numFmtId="231" fontId="125" fillId="0" borderId="0">
      <alignment/>
      <protection locked="0"/>
    </xf>
    <xf numFmtId="0" fontId="224" fillId="0" borderId="29" applyNumberFormat="0" applyFill="0" applyAlignment="0" applyProtection="0"/>
    <xf numFmtId="0" fontId="126" fillId="0" borderId="30" applyNumberFormat="0" applyFill="0" applyAlignment="0" applyProtection="0"/>
    <xf numFmtId="0" fontId="224" fillId="0" borderId="0" applyNumberFormat="0" applyFill="0" applyBorder="0" applyAlignment="0" applyProtection="0"/>
    <xf numFmtId="0" fontId="126" fillId="0" borderId="0" applyNumberFormat="0" applyFill="0" applyBorder="0" applyAlignment="0" applyProtection="0"/>
    <xf numFmtId="0" fontId="183" fillId="0" borderId="0">
      <alignment/>
      <protection/>
    </xf>
    <xf numFmtId="0" fontId="184" fillId="0" borderId="0">
      <alignment/>
      <protection/>
    </xf>
    <xf numFmtId="0" fontId="185" fillId="0" borderId="0">
      <alignment/>
      <protection/>
    </xf>
    <xf numFmtId="0" fontId="152" fillId="0" borderId="0" applyNumberFormat="0" applyFill="0" applyBorder="0" applyAlignment="0" applyProtection="0"/>
    <xf numFmtId="0" fontId="153"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54" fillId="0" borderId="0" applyNumberFormat="0" applyFill="0" applyBorder="0" applyAlignment="0" applyProtection="0"/>
    <xf numFmtId="0" fontId="52" fillId="0" borderId="0" applyNumberFormat="0" applyFill="0" applyBorder="0" applyAlignment="0" applyProtection="0"/>
    <xf numFmtId="0" fontId="196" fillId="0" borderId="0" applyNumberFormat="0" applyFill="0" applyBorder="0" applyProtection="0">
      <alignment horizontal="left" wrapText="1"/>
    </xf>
    <xf numFmtId="0" fontId="0" fillId="14" borderId="10" applyNumberFormat="0" applyFont="0" applyBorder="0" applyAlignment="0">
      <protection locked="0"/>
    </xf>
    <xf numFmtId="251" fontId="0" fillId="0" borderId="0" applyFont="0" applyFill="0" applyBorder="0" applyAlignment="0" applyProtection="0"/>
    <xf numFmtId="252" fontId="0" fillId="0" borderId="0" applyFont="0" applyFill="0" applyBorder="0" applyAlignment="0" applyProtection="0"/>
    <xf numFmtId="250" fontId="0" fillId="0" borderId="0" applyFont="0" applyFill="0" applyBorder="0" applyAlignment="0" applyProtection="0"/>
    <xf numFmtId="10" fontId="33" fillId="10" borderId="3" applyNumberFormat="0" applyBorder="0" applyAlignment="0" applyProtection="0"/>
    <xf numFmtId="10" fontId="33" fillId="65" borderId="3" applyNumberFormat="0" applyBorder="0" applyAlignment="0" applyProtection="0"/>
    <xf numFmtId="10" fontId="33" fillId="65" borderId="3" applyNumberFormat="0" applyBorder="0" applyAlignment="0" applyProtection="0"/>
    <xf numFmtId="10" fontId="33" fillId="65" borderId="3" applyNumberFormat="0" applyBorder="0" applyAlignment="0" applyProtection="0"/>
    <xf numFmtId="10" fontId="33" fillId="65" borderId="3" applyNumberFormat="0" applyBorder="0" applyAlignment="0" applyProtection="0"/>
    <xf numFmtId="10" fontId="33" fillId="65" borderId="3" applyNumberFormat="0" applyBorder="0" applyAlignment="0" applyProtection="0"/>
    <xf numFmtId="0" fontId="0" fillId="14" borderId="10" applyNumberFormat="0" applyFont="0" applyBorder="0" applyAlignment="0">
      <protection locked="0"/>
    </xf>
    <xf numFmtId="0" fontId="202" fillId="27" borderId="14" applyNumberFormat="0" applyAlignment="0" applyProtection="0"/>
    <xf numFmtId="0" fontId="0" fillId="14" borderId="10" applyNumberFormat="0" applyFont="0" applyBorder="0" applyAlignment="0">
      <protection locked="0"/>
    </xf>
    <xf numFmtId="0" fontId="202" fillId="27" borderId="14" applyNumberFormat="0" applyAlignment="0" applyProtection="0"/>
    <xf numFmtId="0" fontId="0" fillId="14" borderId="10" applyNumberFormat="0" applyFont="0" applyBorder="0" applyAlignment="0">
      <protection locked="0"/>
    </xf>
    <xf numFmtId="0" fontId="0" fillId="14" borderId="10" applyNumberFormat="0" applyFont="0" applyBorder="0" applyAlignment="0">
      <protection locked="0"/>
    </xf>
    <xf numFmtId="0" fontId="0" fillId="14" borderId="10" applyNumberFormat="0" applyFont="0" applyBorder="0" applyAlignment="0">
      <protection locked="0"/>
    </xf>
    <xf numFmtId="0" fontId="0" fillId="14" borderId="10" applyNumberFormat="0" applyFont="0" applyBorder="0" applyAlignment="0">
      <protection locked="0"/>
    </xf>
    <xf numFmtId="0" fontId="0" fillId="14" borderId="10" applyNumberFormat="0" applyFont="0" applyBorder="0" applyAlignment="0">
      <protection locked="0"/>
    </xf>
    <xf numFmtId="0" fontId="0" fillId="14" borderId="10" applyNumberFormat="0" applyFont="0" applyBorder="0" applyAlignment="0">
      <protection locked="0"/>
    </xf>
    <xf numFmtId="254" fontId="0" fillId="0" borderId="0" applyFont="0" applyFill="0" applyBorder="0" applyAlignment="0" applyProtection="0"/>
    <xf numFmtId="253" fontId="0" fillId="0" borderId="0" applyFont="0" applyFill="0" applyBorder="0" applyAlignment="0" applyProtection="0"/>
    <xf numFmtId="0" fontId="21" fillId="0" borderId="0">
      <alignment vertical="center"/>
      <protection/>
    </xf>
    <xf numFmtId="0" fontId="40" fillId="0" borderId="0">
      <alignment vertical="center"/>
      <protection/>
    </xf>
    <xf numFmtId="0" fontId="32" fillId="0" borderId="0">
      <alignment/>
      <protection/>
    </xf>
    <xf numFmtId="0" fontId="53" fillId="0" borderId="0" applyNumberFormat="0" applyFill="0" applyBorder="0" applyProtection="0">
      <alignment horizontal="left"/>
    </xf>
    <xf numFmtId="0" fontId="33" fillId="0" borderId="0">
      <alignment/>
      <protection/>
    </xf>
    <xf numFmtId="0" fontId="33" fillId="0" borderId="0">
      <alignment/>
      <protection/>
    </xf>
    <xf numFmtId="0" fontId="33" fillId="0" borderId="0">
      <alignment/>
      <protection/>
    </xf>
    <xf numFmtId="0" fontId="33" fillId="0" borderId="0">
      <alignment/>
      <protection/>
    </xf>
    <xf numFmtId="227" fontId="54" fillId="0" borderId="0">
      <alignment/>
      <protection/>
    </xf>
    <xf numFmtId="0" fontId="33" fillId="66" borderId="0">
      <alignment/>
      <protection/>
    </xf>
    <xf numFmtId="0" fontId="33" fillId="66" borderId="0">
      <alignment/>
      <protection/>
    </xf>
    <xf numFmtId="0" fontId="33" fillId="66" borderId="0">
      <alignment/>
      <protection/>
    </xf>
    <xf numFmtId="0" fontId="33" fillId="66" borderId="0">
      <alignment/>
      <protection/>
    </xf>
    <xf numFmtId="227" fontId="0" fillId="66" borderId="0">
      <alignment/>
      <protection/>
    </xf>
    <xf numFmtId="227" fontId="0" fillId="66" borderId="0">
      <alignment/>
      <protection/>
    </xf>
    <xf numFmtId="227" fontId="0" fillId="66" borderId="0">
      <alignment/>
      <protection/>
    </xf>
    <xf numFmtId="227" fontId="0" fillId="66" borderId="0">
      <alignment/>
      <protection/>
    </xf>
    <xf numFmtId="227" fontId="0" fillId="66" borderId="0">
      <alignment/>
      <protection/>
    </xf>
    <xf numFmtId="189" fontId="0" fillId="0" borderId="0" applyFill="0" applyBorder="0" applyAlignment="0">
      <protection/>
    </xf>
    <xf numFmtId="201" fontId="0" fillId="0" borderId="0" applyFill="0" applyBorder="0" applyAlignment="0">
      <protection/>
    </xf>
    <xf numFmtId="189" fontId="0" fillId="0" borderId="0" applyFill="0" applyBorder="0" applyAlignment="0">
      <protection/>
    </xf>
    <xf numFmtId="199" fontId="43" fillId="0" borderId="0" applyFill="0" applyBorder="0" applyAlignment="0">
      <protection/>
    </xf>
    <xf numFmtId="177" fontId="60" fillId="0" borderId="0" applyFill="0" applyBorder="0" applyAlignment="0">
      <protection/>
    </xf>
    <xf numFmtId="199" fontId="43" fillId="0" borderId="0" applyFill="0" applyBorder="0" applyAlignment="0">
      <protection/>
    </xf>
    <xf numFmtId="189" fontId="0" fillId="0" borderId="0" applyFill="0" applyBorder="0" applyAlignment="0">
      <protection/>
    </xf>
    <xf numFmtId="201" fontId="0" fillId="0" borderId="0" applyFill="0" applyBorder="0" applyAlignment="0">
      <protection/>
    </xf>
    <xf numFmtId="189" fontId="0" fillId="0" borderId="0" applyFill="0" applyBorder="0" applyAlignment="0">
      <protection/>
    </xf>
    <xf numFmtId="198" fontId="43" fillId="0" borderId="0" applyFill="0" applyBorder="0" applyAlignment="0">
      <protection/>
    </xf>
    <xf numFmtId="203" fontId="0" fillId="0" borderId="0" applyFill="0" applyBorder="0" applyAlignment="0">
      <protection/>
    </xf>
    <xf numFmtId="198" fontId="43" fillId="0" borderId="0" applyFill="0" applyBorder="0" applyAlignment="0">
      <protection/>
    </xf>
    <xf numFmtId="199" fontId="43" fillId="0" borderId="0" applyFill="0" applyBorder="0" applyAlignment="0">
      <protection/>
    </xf>
    <xf numFmtId="177" fontId="60" fillId="0" borderId="0" applyFill="0" applyBorder="0" applyAlignment="0">
      <protection/>
    </xf>
    <xf numFmtId="199" fontId="43" fillId="0" borderId="0" applyFill="0" applyBorder="0" applyAlignment="0">
      <protection/>
    </xf>
    <xf numFmtId="0" fontId="225" fillId="0" borderId="31" applyNumberFormat="0" applyFill="0" applyAlignment="0" applyProtection="0"/>
    <xf numFmtId="0" fontId="128" fillId="0" borderId="18" applyNumberFormat="0" applyFill="0" applyAlignment="0" applyProtection="0"/>
    <xf numFmtId="224" fontId="0" fillId="0" borderId="0" applyFont="0" applyFill="0" applyBorder="0" applyAlignment="0" applyProtection="0"/>
    <xf numFmtId="224" fontId="0" fillId="0" borderId="0" applyFont="0" applyFill="0" applyBorder="0" applyAlignment="0" applyProtection="0"/>
    <xf numFmtId="224" fontId="0" fillId="0" borderId="0" applyFont="0" applyFill="0" applyBorder="0" applyAlignment="0" applyProtection="0"/>
    <xf numFmtId="176" fontId="46" fillId="0" borderId="0" applyFont="0" applyFill="0" applyBorder="0" applyAlignment="0" applyProtection="0"/>
    <xf numFmtId="24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85" fontId="1" fillId="0" borderId="0" applyFont="0" applyFill="0" applyBorder="0" applyAlignment="0" applyProtection="0"/>
    <xf numFmtId="171" fontId="0" fillId="0" borderId="0" applyFont="0" applyFill="0" applyBorder="0" applyAlignment="0" applyProtection="0"/>
    <xf numFmtId="171" fontId="216" fillId="0" borderId="0" applyFont="0" applyFill="0" applyBorder="0" applyAlignment="0" applyProtection="0"/>
    <xf numFmtId="171" fontId="216" fillId="0" borderId="0" applyFont="0" applyFill="0" applyBorder="0" applyAlignment="0" applyProtection="0"/>
    <xf numFmtId="186" fontId="129"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22" fillId="0" borderId="32">
      <alignment horizontal="left"/>
      <protection/>
    </xf>
    <xf numFmtId="3" fontId="22" fillId="0" borderId="32">
      <alignment horizontal="left"/>
      <protection/>
    </xf>
    <xf numFmtId="3" fontId="22" fillId="0" borderId="32">
      <alignment horizontal="left"/>
      <protection/>
    </xf>
    <xf numFmtId="3" fontId="22" fillId="0" borderId="32">
      <alignment horizontal="left"/>
      <protection/>
    </xf>
    <xf numFmtId="0" fontId="188" fillId="0" borderId="26">
      <alignment/>
      <protection/>
    </xf>
    <xf numFmtId="239" fontId="0" fillId="0" borderId="0" applyFont="0" applyFill="0" applyBorder="0" applyAlignment="0" applyProtection="0"/>
    <xf numFmtId="240" fontId="0" fillId="0" borderId="0" applyFont="0" applyFill="0" applyBorder="0" applyAlignment="0" applyProtection="0"/>
    <xf numFmtId="212" fontId="0" fillId="0" borderId="0" applyFont="0" applyFill="0" applyBorder="0" applyAlignment="0" applyProtection="0"/>
    <xf numFmtId="214" fontId="0" fillId="0" borderId="0" applyFont="0" applyFill="0" applyBorder="0" applyAlignment="0" applyProtection="0"/>
    <xf numFmtId="228" fontId="0" fillId="0" borderId="0" applyFont="0" applyFill="0" applyBorder="0" applyAlignment="0" applyProtection="0"/>
    <xf numFmtId="176" fontId="0" fillId="0" borderId="0" applyFont="0" applyFill="0" applyBorder="0" applyAlignment="0" applyProtection="0"/>
    <xf numFmtId="218" fontId="42" fillId="0" borderId="0">
      <alignment/>
      <protection locked="0"/>
    </xf>
    <xf numFmtId="222" fontId="42" fillId="0" borderId="0">
      <alignment/>
      <protection locked="0"/>
    </xf>
    <xf numFmtId="0" fontId="186" fillId="0" borderId="0">
      <alignment/>
      <protection/>
    </xf>
    <xf numFmtId="0" fontId="226" fillId="67" borderId="0" applyNumberFormat="0" applyBorder="0" applyAlignment="0" applyProtection="0"/>
    <xf numFmtId="0" fontId="130" fillId="68" borderId="0" applyNumberFormat="0" applyBorder="0" applyAlignment="0" applyProtection="0"/>
    <xf numFmtId="0" fontId="130" fillId="68" borderId="0" applyNumberFormat="0" applyBorder="0" applyAlignment="0" applyProtection="0"/>
    <xf numFmtId="0" fontId="7" fillId="0" borderId="0">
      <alignment/>
      <protection/>
    </xf>
    <xf numFmtId="193" fontId="0" fillId="0" borderId="0">
      <alignment/>
      <protection/>
    </xf>
    <xf numFmtId="230" fontId="13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16" fillId="0" borderId="0">
      <alignment/>
      <protection/>
    </xf>
    <xf numFmtId="0" fontId="216" fillId="0" borderId="0">
      <alignment/>
      <protection/>
    </xf>
    <xf numFmtId="0" fontId="216" fillId="0" borderId="0">
      <alignment/>
      <protection/>
    </xf>
    <xf numFmtId="0" fontId="23" fillId="0" borderId="0">
      <alignment/>
      <protection/>
    </xf>
    <xf numFmtId="0" fontId="216" fillId="0" borderId="0">
      <alignment/>
      <protection/>
    </xf>
    <xf numFmtId="0" fontId="216" fillId="0" borderId="0">
      <alignment/>
      <protection/>
    </xf>
    <xf numFmtId="0" fontId="216" fillId="0" borderId="0">
      <alignment/>
      <protection/>
    </xf>
    <xf numFmtId="292" fontId="0" fillId="0" borderId="0">
      <alignment/>
      <protection/>
    </xf>
    <xf numFmtId="0" fontId="216" fillId="0" borderId="0">
      <alignment/>
      <protection/>
    </xf>
    <xf numFmtId="0" fontId="2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6" fillId="0" borderId="0">
      <alignment/>
      <protection/>
    </xf>
    <xf numFmtId="0" fontId="216" fillId="0" borderId="0">
      <alignment/>
      <protection/>
    </xf>
    <xf numFmtId="0" fontId="0" fillId="0" borderId="0">
      <alignment/>
      <protection/>
    </xf>
    <xf numFmtId="0" fontId="0" fillId="0" borderId="0">
      <alignment/>
      <protection/>
    </xf>
    <xf numFmtId="0" fontId="2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288" fontId="45" fillId="0" borderId="0" applyBorder="0">
      <alignment/>
      <protection/>
    </xf>
    <xf numFmtId="0" fontId="0" fillId="0" borderId="0">
      <alignment/>
      <protection/>
    </xf>
    <xf numFmtId="0" fontId="0" fillId="0" borderId="0">
      <alignment/>
      <protection/>
    </xf>
    <xf numFmtId="0" fontId="0" fillId="0" borderId="0">
      <alignment/>
      <protection/>
    </xf>
    <xf numFmtId="177" fontId="7" fillId="0" borderId="0">
      <alignment/>
      <protection/>
    </xf>
    <xf numFmtId="0" fontId="0" fillId="0" borderId="0" applyNumberFormat="0" applyFill="0" applyBorder="0" applyAlignment="0" applyProtection="0"/>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0"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292" fontId="0" fillId="0" borderId="0">
      <alignment/>
      <protection/>
    </xf>
    <xf numFmtId="0" fontId="0" fillId="0" borderId="0">
      <alignment/>
      <protection/>
    </xf>
    <xf numFmtId="0" fontId="216" fillId="0" borderId="0">
      <alignment/>
      <protection/>
    </xf>
    <xf numFmtId="0" fontId="0"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0"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0"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0" fontId="216" fillId="0" borderId="0">
      <alignment/>
      <protection/>
    </xf>
    <xf numFmtId="14" fontId="40" fillId="0" borderId="33">
      <alignment horizontal="center"/>
      <protection/>
    </xf>
    <xf numFmtId="0" fontId="0" fillId="0" borderId="0">
      <alignment/>
      <protection/>
    </xf>
    <xf numFmtId="0" fontId="56" fillId="0" borderId="0">
      <alignment/>
      <protection/>
    </xf>
    <xf numFmtId="0" fontId="0" fillId="0" borderId="0">
      <alignment/>
      <protection/>
    </xf>
    <xf numFmtId="0" fontId="203" fillId="10" borderId="34" applyNumberFormat="0" applyFont="0" applyAlignment="0" applyProtection="0"/>
    <xf numFmtId="0" fontId="203" fillId="10" borderId="34" applyNumberFormat="0" applyFont="0" applyAlignment="0" applyProtection="0"/>
    <xf numFmtId="0" fontId="0" fillId="69" borderId="35" applyNumberFormat="0" applyFont="0" applyAlignment="0" applyProtection="0"/>
    <xf numFmtId="0" fontId="0" fillId="10" borderId="34" applyNumberFormat="0" applyFont="0" applyAlignment="0" applyProtection="0"/>
    <xf numFmtId="0" fontId="57" fillId="0" borderId="36" applyFill="0" applyBorder="0">
      <alignment horizontal="right"/>
      <protection/>
    </xf>
    <xf numFmtId="0" fontId="155" fillId="0" borderId="0" applyNumberFormat="0" applyFill="0" applyBorder="0" applyAlignment="0" applyProtection="0"/>
    <xf numFmtId="0" fontId="155" fillId="0" borderId="0" applyNumberFormat="0" applyFill="0" applyBorder="0" applyAlignment="0" applyProtection="0"/>
    <xf numFmtId="40" fontId="132" fillId="0" borderId="0" applyFont="0" applyFill="0" applyBorder="0" applyAlignment="0" applyProtection="0"/>
    <xf numFmtId="38" fontId="132" fillId="0" borderId="0" applyFont="0" applyFill="0" applyBorder="0" applyAlignment="0" applyProtection="0"/>
    <xf numFmtId="0" fontId="47" fillId="0" borderId="0" applyNumberFormat="0" applyFill="0" applyBorder="0" applyProtection="0">
      <alignment horizontal="left"/>
    </xf>
    <xf numFmtId="0" fontId="227" fillId="59" borderId="37" applyNumberFormat="0" applyAlignment="0" applyProtection="0"/>
    <xf numFmtId="0" fontId="133" fillId="3" borderId="38" applyNumberFormat="0" applyAlignment="0" applyProtection="0"/>
    <xf numFmtId="0" fontId="133" fillId="3" borderId="38" applyNumberFormat="0" applyAlignment="0" applyProtection="0"/>
    <xf numFmtId="0" fontId="58" fillId="65" borderId="0">
      <alignment/>
      <protection/>
    </xf>
    <xf numFmtId="226" fontId="0" fillId="0" borderId="39" applyFont="0" applyBorder="0" applyAlignment="0">
      <protection/>
    </xf>
    <xf numFmtId="226" fontId="0" fillId="0" borderId="39" applyFont="0" applyBorder="0" applyAlignment="0">
      <protection/>
    </xf>
    <xf numFmtId="226" fontId="0" fillId="0" borderId="39" applyFont="0" applyBorder="0" applyAlignment="0">
      <protection/>
    </xf>
    <xf numFmtId="14" fontId="118" fillId="0" borderId="0">
      <alignment horizontal="center" wrapText="1"/>
      <protection locked="0"/>
    </xf>
    <xf numFmtId="209" fontId="0" fillId="0" borderId="40" applyFont="0" applyFill="0" applyBorder="0" applyAlignment="0" applyProtection="0"/>
    <xf numFmtId="209" fontId="0" fillId="0" borderId="40" applyFont="0" applyFill="0" applyBorder="0" applyAlignment="0" applyProtection="0"/>
    <xf numFmtId="209" fontId="0" fillId="0" borderId="40" applyFont="0" applyFill="0" applyBorder="0" applyAlignment="0" applyProtection="0"/>
    <xf numFmtId="209" fontId="0" fillId="0" borderId="40" applyFont="0" applyFill="0" applyBorder="0" applyAlignment="0" applyProtection="0"/>
    <xf numFmtId="209" fontId="0" fillId="0" borderId="40" applyFont="0" applyFill="0" applyBorder="0" applyAlignment="0" applyProtection="0"/>
    <xf numFmtId="210" fontId="0" fillId="0" borderId="0" applyFont="0" applyFill="0" applyBorder="0" applyAlignment="0" applyProtection="0"/>
    <xf numFmtId="210" fontId="0" fillId="0" borderId="0" applyFont="0" applyFill="0" applyBorder="0" applyAlignment="0" applyProtection="0"/>
    <xf numFmtId="210" fontId="0" fillId="0" borderId="0" applyFont="0" applyFill="0" applyBorder="0" applyAlignment="0" applyProtection="0"/>
    <xf numFmtId="210" fontId="0" fillId="0" borderId="0" applyFont="0" applyFill="0" applyBorder="0" applyAlignment="0" applyProtection="0"/>
    <xf numFmtId="210" fontId="0" fillId="0" borderId="0" applyFont="0" applyFill="0" applyBorder="0" applyAlignment="0" applyProtection="0"/>
    <xf numFmtId="9" fontId="0"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6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7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10" fontId="23" fillId="0" borderId="0" applyFont="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0" fillId="0" borderId="0" applyFont="0" applyFill="0" applyBorder="0" applyAlignment="0" applyProtection="0"/>
    <xf numFmtId="9" fontId="216" fillId="0" borderId="0" applyFont="0" applyFill="0" applyBorder="0" applyAlignment="0" applyProtection="0"/>
    <xf numFmtId="9" fontId="0" fillId="0" borderId="0" applyFont="0" applyFill="0" applyBorder="0" applyAlignment="0" applyProtection="0"/>
    <xf numFmtId="9" fontId="216" fillId="0" borderId="0" applyFont="0" applyFill="0" applyBorder="0" applyAlignment="0" applyProtection="0"/>
    <xf numFmtId="9" fontId="0" fillId="0" borderId="0" applyFont="0" applyFill="0" applyBorder="0" applyAlignment="0" applyProtection="0"/>
    <xf numFmtId="4" fontId="49" fillId="0" borderId="0" applyFill="0" applyBorder="0" applyAlignment="0" applyProtection="0"/>
    <xf numFmtId="4" fontId="49" fillId="0" borderId="0" applyFill="0" applyBorder="0" applyAlignment="0" applyProtection="0"/>
    <xf numFmtId="4" fontId="49" fillId="0" borderId="0" applyFill="0" applyBorder="0" applyAlignment="0" applyProtection="0"/>
    <xf numFmtId="10" fontId="49" fillId="0" borderId="0" applyFont="0" applyFill="0" applyBorder="0" applyAlignment="0" applyProtection="0"/>
    <xf numFmtId="219" fontId="42" fillId="0" borderId="0">
      <alignment/>
      <protection locked="0"/>
    </xf>
    <xf numFmtId="289" fontId="0" fillId="0" borderId="0" applyFont="0" applyFill="0" applyBorder="0" applyAlignment="0" applyProtection="0"/>
    <xf numFmtId="0" fontId="59" fillId="0" borderId="0" applyNumberFormat="0" applyFill="0" applyBorder="0" applyProtection="0">
      <alignment horizontal="right"/>
    </xf>
    <xf numFmtId="201" fontId="0" fillId="0" borderId="0" applyFill="0" applyBorder="0" applyAlignment="0">
      <protection/>
    </xf>
    <xf numFmtId="201" fontId="0" fillId="0" borderId="0" applyFill="0" applyBorder="0" applyAlignment="0">
      <protection/>
    </xf>
    <xf numFmtId="189" fontId="0" fillId="0" borderId="0" applyFill="0" applyBorder="0" applyAlignment="0">
      <protection/>
    </xf>
    <xf numFmtId="177" fontId="60" fillId="0" borderId="0" applyFill="0" applyBorder="0" applyAlignment="0">
      <protection/>
    </xf>
    <xf numFmtId="271" fontId="0" fillId="0" borderId="0" applyFill="0" applyBorder="0" applyAlignment="0">
      <protection/>
    </xf>
    <xf numFmtId="201" fontId="0" fillId="0" borderId="0" applyFill="0" applyBorder="0" applyAlignment="0">
      <protection/>
    </xf>
    <xf numFmtId="201" fontId="0" fillId="0" borderId="0" applyFill="0" applyBorder="0" applyAlignment="0">
      <protection/>
    </xf>
    <xf numFmtId="189" fontId="0" fillId="0" borderId="0" applyFill="0" applyBorder="0" applyAlignment="0">
      <protection/>
    </xf>
    <xf numFmtId="203" fontId="0" fillId="0" borderId="0" applyFill="0" applyBorder="0" applyAlignment="0">
      <protection/>
    </xf>
    <xf numFmtId="203" fontId="0" fillId="0" borderId="0" applyFill="0" applyBorder="0" applyAlignment="0">
      <protection/>
    </xf>
    <xf numFmtId="272" fontId="0" fillId="0" borderId="0" applyFill="0" applyBorder="0" applyAlignment="0">
      <protection/>
    </xf>
    <xf numFmtId="177" fontId="60" fillId="0" borderId="0" applyFill="0" applyBorder="0" applyAlignment="0">
      <protection/>
    </xf>
    <xf numFmtId="271" fontId="0" fillId="0" borderId="0" applyFill="0" applyBorder="0" applyAlignment="0">
      <protection/>
    </xf>
    <xf numFmtId="4" fontId="43" fillId="0" borderId="0" applyFont="0" applyFill="0" applyBorder="0" applyProtection="0">
      <alignment horizontal="right"/>
    </xf>
    <xf numFmtId="9" fontId="0" fillId="0" borderId="0" applyNumberFormat="0" applyFill="0" applyBorder="0" applyAlignment="0" applyProtection="0"/>
    <xf numFmtId="0" fontId="23" fillId="0" borderId="0" applyNumberFormat="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0" fontId="61" fillId="0" borderId="26">
      <alignment horizontal="center"/>
      <protection/>
    </xf>
    <xf numFmtId="3" fontId="23" fillId="0" borderId="0" applyFont="0" applyFill="0" applyBorder="0" applyAlignment="0" applyProtection="0"/>
    <xf numFmtId="0" fontId="23" fillId="70" borderId="0" applyNumberFormat="0" applyFont="0" applyBorder="0" applyAlignment="0" applyProtection="0"/>
    <xf numFmtId="217" fontId="42" fillId="0" borderId="0">
      <alignment/>
      <protection locked="0"/>
    </xf>
    <xf numFmtId="221" fontId="42" fillId="0" borderId="0">
      <alignment/>
      <protection locked="0"/>
    </xf>
    <xf numFmtId="37" fontId="23" fillId="0" borderId="0">
      <alignment/>
      <protection/>
    </xf>
    <xf numFmtId="225" fontId="0" fillId="0" borderId="0">
      <alignment/>
      <protection/>
    </xf>
    <xf numFmtId="225" fontId="0" fillId="0" borderId="0">
      <alignment/>
      <protection/>
    </xf>
    <xf numFmtId="225" fontId="0" fillId="0" borderId="0">
      <alignment/>
      <protection/>
    </xf>
    <xf numFmtId="208" fontId="62" fillId="0" borderId="0">
      <alignment/>
      <protection/>
    </xf>
    <xf numFmtId="208" fontId="62" fillId="0" borderId="0">
      <alignment/>
      <protection/>
    </xf>
    <xf numFmtId="208" fontId="62" fillId="0" borderId="0">
      <alignment/>
      <protection/>
    </xf>
    <xf numFmtId="0" fontId="144" fillId="0" borderId="41" applyNumberFormat="0" applyFont="0" applyFill="0" applyBorder="0" applyAlignment="0" applyProtection="0"/>
    <xf numFmtId="0" fontId="197" fillId="0" borderId="42" applyAlignment="0">
      <protection/>
    </xf>
    <xf numFmtId="0" fontId="198" fillId="0" borderId="43">
      <alignment horizontal="center" vertical="center" wrapText="1"/>
      <protection/>
    </xf>
    <xf numFmtId="0" fontId="198" fillId="0" borderId="42">
      <alignment horizontal="center" vertical="center" wrapText="1"/>
      <protection/>
    </xf>
    <xf numFmtId="0" fontId="58" fillId="0" borderId="0">
      <alignment/>
      <protection/>
    </xf>
    <xf numFmtId="0" fontId="156" fillId="0" borderId="44">
      <alignment/>
      <protection/>
    </xf>
    <xf numFmtId="0" fontId="204" fillId="71" borderId="45" applyAlignment="0" applyProtection="0"/>
    <xf numFmtId="0" fontId="204" fillId="72" borderId="45" applyAlignment="0" applyProtection="0"/>
    <xf numFmtId="0" fontId="205" fillId="72" borderId="45" applyNumberFormat="0" applyAlignment="0" applyProtection="0"/>
    <xf numFmtId="200" fontId="0" fillId="0" borderId="0">
      <alignment/>
      <protection locked="0"/>
    </xf>
    <xf numFmtId="200" fontId="0" fillId="0" borderId="0">
      <alignment/>
      <protection locked="0"/>
    </xf>
    <xf numFmtId="184" fontId="0" fillId="0" borderId="0" applyFont="0" applyFill="0" applyBorder="0" applyAlignment="0" applyProtection="0"/>
    <xf numFmtId="14" fontId="0" fillId="0" borderId="0" applyFont="0" applyFill="0" applyBorder="0" applyAlignment="0" applyProtection="0"/>
    <xf numFmtId="0" fontId="40" fillId="0" borderId="46" applyNumberFormat="0" applyFill="0" applyProtection="0">
      <alignment horizontal="center" vertical="center"/>
    </xf>
    <xf numFmtId="0" fontId="40" fillId="72" borderId="47" applyNumberFormat="0" applyProtection="0">
      <alignment horizontal="center" vertical="center"/>
    </xf>
    <xf numFmtId="0" fontId="86" fillId="0" borderId="0">
      <alignment/>
      <protection/>
    </xf>
    <xf numFmtId="235" fontId="23" fillId="0" borderId="0">
      <alignment horizontal="center"/>
      <protection/>
    </xf>
    <xf numFmtId="175" fontId="20" fillId="0" borderId="0" applyFont="0" applyFill="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175" fontId="20" fillId="0" borderId="0" applyFont="0" applyFill="0" applyBorder="0" applyAlignment="0" applyProtection="0"/>
    <xf numFmtId="175" fontId="20" fillId="0" borderId="0" applyFont="0" applyFill="0" applyBorder="0" applyAlignment="0" applyProtection="0"/>
    <xf numFmtId="1" fontId="0" fillId="0" borderId="0" applyNumberFormat="0" applyFill="0" applyBorder="0" applyAlignment="0" applyProtection="0"/>
    <xf numFmtId="0" fontId="188" fillId="0" borderId="0">
      <alignment/>
      <protection/>
    </xf>
    <xf numFmtId="0" fontId="32" fillId="0" borderId="48">
      <alignment/>
      <protection/>
    </xf>
    <xf numFmtId="207" fontId="51" fillId="0" borderId="3">
      <alignment/>
      <protection/>
    </xf>
    <xf numFmtId="207" fontId="51" fillId="0" borderId="3">
      <alignment/>
      <protection/>
    </xf>
    <xf numFmtId="207" fontId="51" fillId="0" borderId="3">
      <alignment/>
      <protection/>
    </xf>
    <xf numFmtId="207" fontId="51" fillId="0" borderId="3">
      <alignment/>
      <protection/>
    </xf>
    <xf numFmtId="0" fontId="40" fillId="0" borderId="3">
      <alignment horizontal="center"/>
      <protection/>
    </xf>
    <xf numFmtId="0" fontId="40" fillId="0" borderId="3">
      <alignment horizontal="center"/>
      <protection/>
    </xf>
    <xf numFmtId="0" fontId="40" fillId="0" borderId="3">
      <alignment horizontal="center"/>
      <protection/>
    </xf>
    <xf numFmtId="0" fontId="40" fillId="0" borderId="3">
      <alignment horizontal="center"/>
      <protection/>
    </xf>
    <xf numFmtId="207" fontId="39" fillId="0" borderId="0" applyFont="0" applyBorder="0">
      <alignment/>
      <protection/>
    </xf>
    <xf numFmtId="207" fontId="39" fillId="0" borderId="0" applyFont="0" applyBorder="0">
      <alignment/>
      <protection/>
    </xf>
    <xf numFmtId="207" fontId="39" fillId="0" borderId="0" applyFont="0" applyBorder="0">
      <alignment/>
      <protection/>
    </xf>
    <xf numFmtId="207" fontId="39" fillId="0" borderId="0" applyFont="0" applyBorder="0">
      <alignment/>
      <protection/>
    </xf>
    <xf numFmtId="0" fontId="70" fillId="0" borderId="0">
      <alignment/>
      <protection/>
    </xf>
    <xf numFmtId="0" fontId="70" fillId="0" borderId="0">
      <alignment/>
      <protection/>
    </xf>
    <xf numFmtId="0" fontId="70" fillId="0" borderId="0">
      <alignment/>
      <protection/>
    </xf>
    <xf numFmtId="0" fontId="134" fillId="0" borderId="0" applyNumberFormat="0" applyFill="0" applyBorder="0" applyAlignment="0" applyProtection="0"/>
    <xf numFmtId="0" fontId="123" fillId="0" borderId="0" applyNumberFormat="0" applyFill="0" applyBorder="0" applyAlignment="0" applyProtection="0"/>
    <xf numFmtId="49" fontId="45" fillId="0" borderId="0" applyFill="0" applyBorder="0" applyAlignment="0">
      <protection/>
    </xf>
    <xf numFmtId="204" fontId="0" fillId="0" borderId="0" applyFill="0" applyBorder="0" applyAlignment="0">
      <protection/>
    </xf>
    <xf numFmtId="204" fontId="0" fillId="0" borderId="0" applyFill="0" applyBorder="0" applyAlignment="0">
      <protection/>
    </xf>
    <xf numFmtId="273" fontId="0" fillId="0" borderId="0" applyFill="0" applyBorder="0" applyAlignment="0">
      <protection/>
    </xf>
    <xf numFmtId="205" fontId="0" fillId="0" borderId="0" applyFill="0" applyBorder="0" applyAlignment="0">
      <protection/>
    </xf>
    <xf numFmtId="205" fontId="0" fillId="0" borderId="0" applyFill="0" applyBorder="0" applyAlignment="0">
      <protection/>
    </xf>
    <xf numFmtId="274" fontId="0" fillId="0" borderId="0" applyFill="0" applyBorder="0" applyAlignment="0">
      <protection/>
    </xf>
    <xf numFmtId="266" fontId="189" fillId="0" borderId="49" applyFont="0" applyFill="0" applyBorder="0" applyAlignment="0" applyProtection="0"/>
    <xf numFmtId="0" fontId="135" fillId="0" borderId="0" applyFill="0" applyBorder="0" applyProtection="0">
      <alignment horizontal="left" vertical="top"/>
    </xf>
    <xf numFmtId="0" fontId="63" fillId="0" borderId="10">
      <alignment vertical="center"/>
      <protection/>
    </xf>
    <xf numFmtId="0" fontId="64" fillId="0" borderId="10">
      <alignment vertical="center"/>
      <protection/>
    </xf>
    <xf numFmtId="0" fontId="64" fillId="3" borderId="3">
      <alignment horizontal="centerContinuous" vertical="center"/>
      <protection/>
    </xf>
    <xf numFmtId="0" fontId="63" fillId="0" borderId="10">
      <alignment vertical="center"/>
      <protection/>
    </xf>
    <xf numFmtId="0" fontId="63" fillId="3" borderId="3">
      <alignment horizontal="centerContinuous" vertical="center"/>
      <protection/>
    </xf>
    <xf numFmtId="0" fontId="65" fillId="0" borderId="10">
      <alignment vertical="center"/>
      <protection/>
    </xf>
    <xf numFmtId="0" fontId="65" fillId="3" borderId="3">
      <alignment horizontal="centerContinuous" vertical="center"/>
      <protection/>
    </xf>
    <xf numFmtId="0" fontId="57" fillId="0" borderId="10">
      <alignment vertical="center"/>
      <protection/>
    </xf>
    <xf numFmtId="0" fontId="57" fillId="3" borderId="3">
      <alignment horizontal="centerContinuous" vertical="center"/>
      <protection/>
    </xf>
    <xf numFmtId="0" fontId="53" fillId="0" borderId="0" applyNumberFormat="0" applyFill="0" applyBorder="0" applyProtection="0">
      <alignment horizontal="left"/>
    </xf>
    <xf numFmtId="0" fontId="127" fillId="0" borderId="0" applyNumberFormat="0" applyFill="0" applyBorder="0" applyProtection="0">
      <alignment horizontal="left"/>
    </xf>
    <xf numFmtId="0" fontId="53" fillId="0" borderId="0" applyNumberFormat="0" applyFill="0" applyBorder="0" applyProtection="0">
      <alignment horizontal="left"/>
    </xf>
    <xf numFmtId="0" fontId="127" fillId="0" borderId="0" applyNumberFormat="0" applyFill="0" applyBorder="0" applyProtection="0">
      <alignment horizontal="left"/>
    </xf>
    <xf numFmtId="0" fontId="157" fillId="3" borderId="0">
      <alignment/>
      <protection/>
    </xf>
    <xf numFmtId="0" fontId="158" fillId="0" borderId="0">
      <alignment/>
      <protection/>
    </xf>
    <xf numFmtId="0" fontId="206" fillId="0" borderId="50" applyNumberFormat="0" applyFill="0" applyAlignment="0" applyProtection="0"/>
    <xf numFmtId="0" fontId="207" fillId="0" borderId="51" applyNumberFormat="0" applyFill="0" applyAlignment="0" applyProtection="0"/>
    <xf numFmtId="0" fontId="126" fillId="0" borderId="30" applyNumberFormat="0" applyFill="0" applyAlignment="0" applyProtection="0"/>
    <xf numFmtId="0" fontId="126" fillId="0" borderId="30" applyNumberFormat="0" applyFill="0" applyAlignment="0" applyProtection="0"/>
    <xf numFmtId="0" fontId="126" fillId="0" borderId="0" applyNumberFormat="0" applyFill="0" applyBorder="0" applyAlignment="0" applyProtection="0"/>
    <xf numFmtId="0" fontId="208" fillId="0" borderId="0" applyNumberFormat="0" applyFill="0" applyBorder="0" applyAlignment="0" applyProtection="0"/>
    <xf numFmtId="0" fontId="66" fillId="0" borderId="0">
      <alignment horizontal="center" vertical="center"/>
      <protection/>
    </xf>
    <xf numFmtId="0" fontId="57" fillId="0" borderId="0">
      <alignment horizontal="center"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83" fontId="0" fillId="0" borderId="0" applyBorder="0">
      <alignment/>
      <protection/>
    </xf>
    <xf numFmtId="3" fontId="40" fillId="0" borderId="52">
      <alignment/>
      <protection locked="0"/>
    </xf>
    <xf numFmtId="231" fontId="122" fillId="0" borderId="52">
      <alignment/>
      <protection locked="0"/>
    </xf>
    <xf numFmtId="0" fontId="69" fillId="0" borderId="53" applyNumberFormat="0" applyFont="0" applyBorder="0" applyAlignment="0">
      <protection/>
    </xf>
    <xf numFmtId="231" fontId="122" fillId="0" borderId="52">
      <alignment/>
      <protection locked="0"/>
    </xf>
    <xf numFmtId="0" fontId="69" fillId="0" borderId="53" applyNumberFormat="0" applyFont="0" applyBorder="0" applyAlignment="0">
      <protection/>
    </xf>
    <xf numFmtId="0" fontId="209" fillId="0" borderId="54" applyNumberFormat="0" applyFill="0" applyAlignment="0" applyProtection="0"/>
    <xf numFmtId="0" fontId="209" fillId="0" borderId="54" applyNumberFormat="0" applyFill="0" applyAlignment="0" applyProtection="0"/>
    <xf numFmtId="185" fontId="0" fillId="0" borderId="0" applyFont="0" applyFill="0" applyBorder="0" applyAlignment="0" applyProtection="0"/>
    <xf numFmtId="186" fontId="0" fillId="0" borderId="0" applyFont="0" applyFill="0" applyBorder="0" applyAlignment="0" applyProtection="0"/>
    <xf numFmtId="0" fontId="0" fillId="0" borderId="0" applyFont="0" applyFill="0" applyBorder="0" applyAlignment="0" applyProtection="0"/>
    <xf numFmtId="0" fontId="70" fillId="0" borderId="0">
      <alignment horizontal="left"/>
      <protection/>
    </xf>
    <xf numFmtId="0" fontId="71" fillId="0" borderId="0">
      <alignment vertical="top"/>
      <protection/>
    </xf>
    <xf numFmtId="0" fontId="7" fillId="0" borderId="55">
      <alignment/>
      <protection/>
    </xf>
    <xf numFmtId="211" fontId="0" fillId="0" borderId="56" applyFont="0" applyFill="0" applyBorder="0" applyAlignment="0" applyProtection="0"/>
    <xf numFmtId="211" fontId="0" fillId="0" borderId="56" applyFont="0" applyFill="0" applyBorder="0" applyAlignment="0" applyProtection="0"/>
    <xf numFmtId="243" fontId="0" fillId="0" borderId="0" applyFont="0" applyFill="0" applyBorder="0" applyAlignment="0" applyProtection="0"/>
    <xf numFmtId="0" fontId="119" fillId="21" borderId="0" applyNumberFormat="0" applyBorder="0" applyAlignment="0" applyProtection="0"/>
    <xf numFmtId="0" fontId="124" fillId="14" borderId="0" applyNumberFormat="0" applyBorder="0" applyAlignment="0" applyProtection="0"/>
    <xf numFmtId="187" fontId="23" fillId="0" borderId="0" applyFont="0" applyFill="0" applyBorder="0" applyAlignment="0" applyProtection="0"/>
    <xf numFmtId="229"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72" fillId="73" borderId="57" applyNumberFormat="0" applyAlignment="0" applyProtection="0"/>
    <xf numFmtId="0" fontId="73" fillId="0" borderId="0" applyNumberFormat="0" applyFill="0" applyBorder="0" applyProtection="0">
      <alignment horizontal="right"/>
    </xf>
    <xf numFmtId="0" fontId="0" fillId="0" borderId="0">
      <alignment/>
      <protection/>
    </xf>
    <xf numFmtId="228" fontId="0" fillId="0" borderId="0" applyFont="0" applyFill="0" applyBorder="0" applyAlignment="0" applyProtection="0"/>
    <xf numFmtId="176" fontId="0" fillId="0" borderId="0" applyFont="0" applyFill="0" applyBorder="0" applyAlignment="0" applyProtection="0"/>
    <xf numFmtId="228" fontId="149" fillId="0" borderId="0" applyFont="0" applyFill="0" applyBorder="0" applyAlignment="0" applyProtection="0"/>
    <xf numFmtId="255" fontId="46" fillId="0" borderId="0" applyFont="0" applyFill="0" applyBorder="0" applyAlignment="0" applyProtection="0"/>
    <xf numFmtId="0" fontId="228" fillId="0" borderId="0" applyNumberFormat="0" applyFill="0" applyBorder="0" applyAlignment="0" applyProtection="0"/>
    <xf numFmtId="0" fontId="134" fillId="0" borderId="0" applyNumberFormat="0" applyFill="0" applyBorder="0" applyAlignment="0" applyProtection="0"/>
    <xf numFmtId="0" fontId="40" fillId="0" borderId="0">
      <alignment horizontal="left"/>
      <protection/>
    </xf>
    <xf numFmtId="0" fontId="199" fillId="0" borderId="0">
      <alignment/>
      <protection/>
    </xf>
    <xf numFmtId="0" fontId="87" fillId="9" borderId="58" applyNumberFormat="0" applyFont="0" applyFill="0" applyBorder="0" applyAlignment="0" applyProtection="0"/>
    <xf numFmtId="9" fontId="190" fillId="0" borderId="0" applyFont="0" applyFill="0" applyBorder="0" applyAlignment="0" applyProtection="0"/>
    <xf numFmtId="238" fontId="191" fillId="0" borderId="0" applyFont="0" applyFill="0" applyBorder="0" applyAlignment="0" applyProtection="0"/>
    <xf numFmtId="189" fontId="191" fillId="0" borderId="0" applyFont="0" applyFill="0" applyBorder="0" applyAlignment="0" applyProtection="0"/>
    <xf numFmtId="257" fontId="191" fillId="0" borderId="0" applyFont="0" applyFill="0" applyBorder="0" applyAlignment="0" applyProtection="0"/>
    <xf numFmtId="256" fontId="191" fillId="0" borderId="0" applyFont="0" applyFill="0" applyBorder="0" applyAlignment="0" applyProtection="0"/>
    <xf numFmtId="0" fontId="191" fillId="0" borderId="0">
      <alignment/>
      <protection/>
    </xf>
    <xf numFmtId="0" fontId="200" fillId="0" borderId="0" applyNumberFormat="0" applyFill="0" applyBorder="0" applyAlignment="0" applyProtection="0"/>
    <xf numFmtId="0" fontId="6" fillId="0" borderId="0" applyNumberFormat="0" applyFill="0" applyBorder="0" applyAlignment="0" applyProtection="0"/>
    <xf numFmtId="0" fontId="187" fillId="0" borderId="0">
      <alignment/>
      <protection/>
    </xf>
    <xf numFmtId="0" fontId="193" fillId="0" borderId="0" applyNumberFormat="0" applyFont="0" applyFill="0" applyBorder="0" applyProtection="0">
      <alignment vertical="top"/>
    </xf>
    <xf numFmtId="0" fontId="194" fillId="0" borderId="3" applyNumberFormat="0" applyBorder="0" applyAlignment="0">
      <protection/>
    </xf>
    <xf numFmtId="0" fontId="194" fillId="0" borderId="3" applyNumberFormat="0" applyBorder="0" applyAlignment="0">
      <protection/>
    </xf>
    <xf numFmtId="0" fontId="194" fillId="0" borderId="3" applyNumberFormat="0" applyBorder="0" applyAlignment="0">
      <protection/>
    </xf>
    <xf numFmtId="0" fontId="194" fillId="0" borderId="3" applyNumberFormat="0" applyBorder="0" applyAlignment="0">
      <protection/>
    </xf>
    <xf numFmtId="0" fontId="194" fillId="0" borderId="3" applyNumberFormat="0" applyBorder="0" applyAlignment="0">
      <protection/>
    </xf>
    <xf numFmtId="0" fontId="194" fillId="0" borderId="3" applyNumberFormat="0" applyBorder="0" applyAlignment="0">
      <protection/>
    </xf>
    <xf numFmtId="0" fontId="159" fillId="0" borderId="0">
      <alignment/>
      <protection/>
    </xf>
    <xf numFmtId="0" fontId="195" fillId="0" borderId="0">
      <alignment/>
      <protection/>
    </xf>
    <xf numFmtId="186" fontId="179" fillId="0" borderId="0" applyFont="0" applyFill="0" applyBorder="0" applyAlignment="0" applyProtection="0"/>
    <xf numFmtId="185" fontId="179"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0" fontId="179" fillId="0" borderId="0">
      <alignment/>
      <protection/>
    </xf>
    <xf numFmtId="267" fontId="0" fillId="0" borderId="0" applyFont="0" applyFill="0" applyBorder="0" applyAlignment="0" applyProtection="0"/>
    <xf numFmtId="268" fontId="0" fillId="0" borderId="0" applyFont="0" applyFill="0" applyBorder="0" applyAlignment="0" applyProtection="0"/>
    <xf numFmtId="0" fontId="201" fillId="0" borderId="0" applyNumberFormat="0" applyFill="0" applyBorder="0" applyAlignment="0" applyProtection="0"/>
    <xf numFmtId="0" fontId="52" fillId="0" borderId="0" applyNumberFormat="0" applyFill="0" applyBorder="0" applyAlignment="0" applyProtection="0"/>
    <xf numFmtId="290" fontId="179" fillId="0" borderId="0" applyFont="0" applyFill="0" applyBorder="0" applyAlignment="0" applyProtection="0"/>
    <xf numFmtId="291" fontId="179" fillId="0" borderId="0" applyFont="0" applyFill="0" applyBorder="0" applyAlignment="0" applyProtection="0"/>
    <xf numFmtId="0" fontId="192" fillId="0" borderId="0">
      <alignment/>
      <protection/>
    </xf>
  </cellStyleXfs>
  <cellXfs count="233">
    <xf numFmtId="0" fontId="0" fillId="0" borderId="0" xfId="0" applyAlignment="1">
      <alignment/>
    </xf>
    <xf numFmtId="0" fontId="3" fillId="0" borderId="0" xfId="0" applyFont="1" applyAlignment="1">
      <alignment horizontal="center" vertical="center"/>
    </xf>
    <xf numFmtId="0" fontId="8" fillId="0" borderId="0" xfId="0" applyFont="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xf>
    <xf numFmtId="0" fontId="8" fillId="0" borderId="0" xfId="0" applyFont="1" applyBorder="1" applyAlignment="1">
      <alignment/>
    </xf>
    <xf numFmtId="0" fontId="10" fillId="0" borderId="0" xfId="0" applyFont="1" applyFill="1" applyBorder="1" applyAlignment="1">
      <alignment horizontal="center" vertical="center" wrapText="1"/>
    </xf>
    <xf numFmtId="0" fontId="11" fillId="0" borderId="0" xfId="0" applyFont="1" applyAlignment="1">
      <alignment horizontal="center"/>
    </xf>
    <xf numFmtId="49" fontId="11" fillId="0" borderId="0" xfId="0" applyNumberFormat="1" applyFont="1" applyAlignment="1">
      <alignment horizontal="center"/>
    </xf>
    <xf numFmtId="0" fontId="11" fillId="0" borderId="0" xfId="0" applyFont="1" applyAlignment="1">
      <alignment/>
    </xf>
    <xf numFmtId="0" fontId="13" fillId="0" borderId="0" xfId="0" applyFont="1" applyAlignment="1">
      <alignment horizontal="center"/>
    </xf>
    <xf numFmtId="0" fontId="13" fillId="0" borderId="0" xfId="0" applyFont="1" applyAlignment="1">
      <alignment/>
    </xf>
    <xf numFmtId="182" fontId="14" fillId="0" borderId="0" xfId="0" applyNumberFormat="1" applyFont="1" applyFill="1" applyBorder="1" applyAlignment="1">
      <alignment horizontal="center" vertical="center"/>
    </xf>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183" fontId="17" fillId="0" borderId="0" xfId="0" applyNumberFormat="1" applyFont="1" applyBorder="1" applyAlignment="1">
      <alignment horizontal="center" vertical="center"/>
    </xf>
    <xf numFmtId="9" fontId="16" fillId="0" borderId="0" xfId="2777" applyNumberFormat="1" applyFont="1" applyBorder="1" applyAlignment="1">
      <alignment horizontal="center" vertical="center"/>
    </xf>
    <xf numFmtId="0" fontId="11" fillId="0" borderId="59" xfId="0" applyFont="1" applyBorder="1" applyAlignment="1">
      <alignment horizontal="center"/>
    </xf>
    <xf numFmtId="0" fontId="11" fillId="0" borderId="0" xfId="0" applyFont="1" applyBorder="1" applyAlignment="1">
      <alignment horizontal="center"/>
    </xf>
    <xf numFmtId="0" fontId="74" fillId="0" borderId="0" xfId="0" applyFont="1" applyAlignment="1">
      <alignment horizontal="center" vertical="center"/>
    </xf>
    <xf numFmtId="0" fontId="11" fillId="0" borderId="26" xfId="0" applyFont="1" applyBorder="1" applyAlignment="1">
      <alignment horizontal="center"/>
    </xf>
    <xf numFmtId="178" fontId="15" fillId="0" borderId="0" xfId="0" applyNumberFormat="1" applyFont="1" applyFill="1" applyAlignment="1">
      <alignment horizontal="left" vertical="center"/>
    </xf>
    <xf numFmtId="0" fontId="4" fillId="0" borderId="0" xfId="0" applyFont="1" applyAlignment="1">
      <alignment horizontal="center" vertical="center"/>
    </xf>
    <xf numFmtId="3" fontId="80" fillId="0" borderId="60" xfId="2654" applyNumberFormat="1" applyFont="1" applyFill="1" applyBorder="1" applyAlignment="1" applyProtection="1">
      <alignment horizontal="center" vertical="center"/>
      <protection/>
    </xf>
    <xf numFmtId="177" fontId="2" fillId="0" borderId="60" xfId="0" applyNumberFormat="1" applyFont="1" applyFill="1" applyBorder="1" applyAlignment="1" applyProtection="1">
      <alignment horizontal="center" vertical="center"/>
      <protection/>
    </xf>
    <xf numFmtId="177" fontId="76" fillId="11" borderId="60" xfId="0" applyNumberFormat="1" applyFont="1" applyFill="1" applyBorder="1" applyAlignment="1" applyProtection="1">
      <alignment horizontal="center" vertical="center"/>
      <protection/>
    </xf>
    <xf numFmtId="177" fontId="76" fillId="11" borderId="60" xfId="0" applyNumberFormat="1" applyFont="1" applyFill="1" applyBorder="1" applyAlignment="1" applyProtection="1">
      <alignment vertical="center"/>
      <protection/>
    </xf>
    <xf numFmtId="0" fontId="75" fillId="11" borderId="60" xfId="2654" applyNumberFormat="1" applyFont="1" applyFill="1" applyBorder="1" applyAlignment="1" applyProtection="1">
      <alignment horizontal="center" vertical="center"/>
      <protection/>
    </xf>
    <xf numFmtId="3" fontId="75" fillId="11" borderId="60" xfId="0" applyNumberFormat="1" applyFont="1" applyFill="1" applyBorder="1" applyAlignment="1" applyProtection="1">
      <alignment horizontal="center" vertical="center"/>
      <protection/>
    </xf>
    <xf numFmtId="3" fontId="2" fillId="0" borderId="60" xfId="0" applyNumberFormat="1" applyFont="1" applyFill="1" applyBorder="1" applyAlignment="1" applyProtection="1">
      <alignment horizontal="center" vertical="center"/>
      <protection/>
    </xf>
    <xf numFmtId="0" fontId="75" fillId="11" borderId="60" xfId="2654" applyNumberFormat="1" applyFont="1" applyFill="1" applyBorder="1" applyAlignment="1" applyProtection="1" quotePrefix="1">
      <alignment horizontal="center" vertical="center"/>
      <protection/>
    </xf>
    <xf numFmtId="177" fontId="75" fillId="11" borderId="61" xfId="0" applyNumberFormat="1" applyFont="1" applyFill="1" applyBorder="1" applyAlignment="1" applyProtection="1">
      <alignment horizontal="center" vertical="center" wrapText="1"/>
      <protection/>
    </xf>
    <xf numFmtId="177" fontId="75" fillId="11" borderId="62" xfId="0" applyNumberFormat="1" applyFont="1" applyFill="1" applyBorder="1" applyAlignment="1" applyProtection="1">
      <alignment horizontal="center" vertical="center" wrapText="1"/>
      <protection/>
    </xf>
    <xf numFmtId="177" fontId="75" fillId="11" borderId="63" xfId="0" applyNumberFormat="1" applyFont="1" applyFill="1" applyBorder="1" applyAlignment="1" applyProtection="1">
      <alignment horizontal="center" vertical="center" wrapText="1"/>
      <protection/>
    </xf>
    <xf numFmtId="177" fontId="76" fillId="11" borderId="64" xfId="0" applyNumberFormat="1" applyFont="1" applyFill="1" applyBorder="1" applyAlignment="1" applyProtection="1">
      <alignment horizontal="center" vertical="center"/>
      <protection/>
    </xf>
    <xf numFmtId="177" fontId="76" fillId="11" borderId="65" xfId="0" applyNumberFormat="1" applyFont="1" applyFill="1" applyBorder="1" applyAlignment="1" applyProtection="1">
      <alignment horizontal="center" vertical="center"/>
      <protection/>
    </xf>
    <xf numFmtId="177" fontId="79" fillId="0" borderId="64" xfId="2651" applyNumberFormat="1" applyFont="1" applyFill="1" applyBorder="1" applyAlignment="1" applyProtection="1">
      <alignment horizontal="left" vertical="center"/>
      <protection/>
    </xf>
    <xf numFmtId="0" fontId="81" fillId="0" borderId="65" xfId="0" applyFont="1" applyBorder="1" applyAlignment="1">
      <alignment horizontal="center" vertical="center"/>
    </xf>
    <xf numFmtId="0" fontId="81" fillId="0" borderId="65" xfId="0" applyFont="1" applyBorder="1" applyAlignment="1">
      <alignment horizontal="center" vertical="center" wrapText="1"/>
    </xf>
    <xf numFmtId="177" fontId="79" fillId="0" borderId="64" xfId="2651" applyNumberFormat="1" applyFont="1" applyFill="1" applyBorder="1" applyAlignment="1" applyProtection="1">
      <alignment horizontal="left" vertical="center" wrapText="1"/>
      <protection/>
    </xf>
    <xf numFmtId="0" fontId="82" fillId="0" borderId="0" xfId="2653" applyFont="1" applyFill="1" applyBorder="1" applyAlignment="1">
      <alignment vertical="center"/>
      <protection/>
    </xf>
    <xf numFmtId="0" fontId="82" fillId="0" borderId="0" xfId="2653" applyFont="1" applyFill="1" applyBorder="1" applyAlignment="1">
      <alignment horizontal="center" vertical="center"/>
      <protection/>
    </xf>
    <xf numFmtId="49" fontId="82" fillId="0" borderId="0" xfId="2653" applyNumberFormat="1" applyFont="1" applyFill="1" applyBorder="1" applyAlignment="1">
      <alignment horizontal="center" vertical="center"/>
      <protection/>
    </xf>
    <xf numFmtId="0" fontId="13" fillId="11" borderId="0" xfId="0" applyFont="1" applyFill="1" applyAlignment="1">
      <alignment horizontal="center"/>
    </xf>
    <xf numFmtId="0" fontId="11" fillId="11" borderId="0" xfId="0" applyFont="1" applyFill="1" applyAlignment="1">
      <alignment horizontal="center"/>
    </xf>
    <xf numFmtId="49" fontId="11" fillId="11" borderId="0" xfId="0" applyNumberFormat="1" applyFont="1" applyFill="1" applyAlignment="1">
      <alignment horizontal="center"/>
    </xf>
    <xf numFmtId="0" fontId="11" fillId="11" borderId="0" xfId="0" applyFont="1" applyFill="1" applyAlignment="1">
      <alignment/>
    </xf>
    <xf numFmtId="0" fontId="84" fillId="0" borderId="0" xfId="2653" applyFont="1" applyFill="1" applyBorder="1" applyAlignment="1">
      <alignment horizontal="center" vertical="center"/>
      <protection/>
    </xf>
    <xf numFmtId="0" fontId="85" fillId="0" borderId="0" xfId="2653" applyFont="1" applyFill="1" applyBorder="1" applyAlignment="1">
      <alignment horizontal="center" vertical="center"/>
      <protection/>
    </xf>
    <xf numFmtId="3" fontId="6" fillId="0" borderId="0" xfId="2498" applyNumberFormat="1" applyFill="1" applyBorder="1" applyAlignment="1" applyProtection="1">
      <alignment horizontal="center" vertical="center"/>
      <protection/>
    </xf>
    <xf numFmtId="182" fontId="14" fillId="11" borderId="0" xfId="0" applyNumberFormat="1" applyFont="1" applyFill="1" applyBorder="1" applyAlignment="1">
      <alignment horizontal="center" vertical="center"/>
    </xf>
    <xf numFmtId="182" fontId="19" fillId="11" borderId="0" xfId="0" applyNumberFormat="1" applyFont="1" applyFill="1" applyBorder="1" applyAlignment="1">
      <alignment horizontal="center" vertical="center"/>
    </xf>
    <xf numFmtId="3" fontId="17" fillId="11" borderId="0" xfId="0" applyNumberFormat="1" applyFont="1" applyFill="1" applyBorder="1" applyAlignment="1">
      <alignment horizontal="center" vertical="center"/>
    </xf>
    <xf numFmtId="183" fontId="17" fillId="11" borderId="0" xfId="0" applyNumberFormat="1" applyFont="1" applyFill="1" applyBorder="1" applyAlignment="1">
      <alignment horizontal="center" vertical="center"/>
    </xf>
    <xf numFmtId="0" fontId="18" fillId="11" borderId="0" xfId="0" applyFont="1" applyFill="1" applyAlignment="1">
      <alignment/>
    </xf>
    <xf numFmtId="0" fontId="12" fillId="11" borderId="59" xfId="0" applyFont="1" applyFill="1" applyBorder="1" applyAlignment="1" applyProtection="1">
      <alignment horizontal="left" vertical="center"/>
      <protection locked="0"/>
    </xf>
    <xf numFmtId="0" fontId="12" fillId="11" borderId="59" xfId="0" applyFont="1" applyFill="1" applyBorder="1" applyAlignment="1" applyProtection="1">
      <alignment horizontal="center" vertical="center"/>
      <protection locked="0"/>
    </xf>
    <xf numFmtId="0" fontId="13" fillId="11" borderId="0" xfId="0" applyFont="1" applyFill="1" applyBorder="1" applyAlignment="1">
      <alignment horizontal="center"/>
    </xf>
    <xf numFmtId="180" fontId="85" fillId="0" borderId="0" xfId="2653" applyNumberFormat="1" applyFont="1" applyFill="1" applyBorder="1" applyAlignment="1">
      <alignment horizontal="center" vertical="center" wrapText="1"/>
      <protection/>
    </xf>
    <xf numFmtId="3" fontId="90" fillId="0" borderId="0" xfId="0" applyNumberFormat="1" applyFont="1" applyFill="1" applyBorder="1" applyAlignment="1">
      <alignment horizontal="center" vertical="center" wrapText="1"/>
    </xf>
    <xf numFmtId="179" fontId="85" fillId="0" borderId="0" xfId="2653" applyNumberFormat="1" applyFont="1" applyFill="1" applyBorder="1" applyAlignment="1">
      <alignment horizontal="center" vertical="center"/>
      <protection/>
    </xf>
    <xf numFmtId="180" fontId="84" fillId="0" borderId="0" xfId="2653" applyNumberFormat="1" applyFont="1" applyFill="1" applyBorder="1" applyAlignment="1">
      <alignment horizontal="center" vertical="center"/>
      <protection/>
    </xf>
    <xf numFmtId="179" fontId="82" fillId="0" borderId="0" xfId="2653" applyNumberFormat="1" applyFont="1" applyFill="1" applyBorder="1" applyAlignment="1">
      <alignment horizontal="center" vertical="center"/>
      <protection/>
    </xf>
    <xf numFmtId="0" fontId="82" fillId="0" borderId="0" xfId="2653" applyNumberFormat="1" applyFont="1" applyFill="1" applyBorder="1" applyAlignment="1">
      <alignment horizontal="center" vertical="center"/>
      <protection/>
    </xf>
    <xf numFmtId="0" fontId="91" fillId="0" borderId="0" xfId="0" applyFont="1" applyAlignment="1">
      <alignment horizontal="center"/>
    </xf>
    <xf numFmtId="49" fontId="91" fillId="0" borderId="0" xfId="0" applyNumberFormat="1" applyFont="1" applyAlignment="1">
      <alignment horizontal="center"/>
    </xf>
    <xf numFmtId="181" fontId="82" fillId="0" borderId="0" xfId="2653" applyNumberFormat="1" applyFont="1" applyFill="1" applyBorder="1" applyAlignment="1">
      <alignment horizontal="center" vertical="center"/>
      <protection/>
    </xf>
    <xf numFmtId="3" fontId="82" fillId="0" borderId="0" xfId="2653" applyNumberFormat="1" applyFont="1" applyFill="1" applyBorder="1" applyAlignment="1">
      <alignment horizontal="center" vertical="center"/>
      <protection/>
    </xf>
    <xf numFmtId="0" fontId="93" fillId="0" borderId="0" xfId="2653" applyFont="1" applyAlignment="1">
      <alignment vertical="center"/>
      <protection/>
    </xf>
    <xf numFmtId="0" fontId="97" fillId="0" borderId="0" xfId="2653" applyFont="1" applyAlignment="1">
      <alignment vertical="center"/>
      <protection/>
    </xf>
    <xf numFmtId="0" fontId="97" fillId="0" borderId="0" xfId="2653" applyFont="1" applyBorder="1" applyAlignment="1">
      <alignment horizontal="left" vertical="center"/>
      <protection/>
    </xf>
    <xf numFmtId="0" fontId="97" fillId="0" borderId="0" xfId="2653" applyFont="1" applyBorder="1" applyAlignment="1">
      <alignment horizontal="center" vertical="center"/>
      <protection/>
    </xf>
    <xf numFmtId="0" fontId="93" fillId="0" borderId="0" xfId="2653" applyFont="1" applyBorder="1" applyAlignment="1">
      <alignment horizontal="center" vertical="center"/>
      <protection/>
    </xf>
    <xf numFmtId="0" fontId="106" fillId="0" borderId="0" xfId="2653" applyFont="1" applyBorder="1" applyAlignment="1">
      <alignment horizontal="center" vertical="center"/>
      <protection/>
    </xf>
    <xf numFmtId="0" fontId="97" fillId="0" borderId="0" xfId="2653" applyFont="1" applyFill="1" applyAlignment="1">
      <alignment horizontal="left" vertical="center"/>
      <protection/>
    </xf>
    <xf numFmtId="0" fontId="97" fillId="0" borderId="0" xfId="2653" applyFont="1" applyFill="1" applyAlignment="1" applyProtection="1">
      <alignment horizontal="center" vertical="center"/>
      <protection locked="0"/>
    </xf>
    <xf numFmtId="0" fontId="97" fillId="0" borderId="0" xfId="2653" applyFont="1" applyFill="1" applyAlignment="1">
      <alignment vertical="center"/>
      <protection/>
    </xf>
    <xf numFmtId="0" fontId="9" fillId="0" borderId="0" xfId="0" applyFont="1" applyFill="1" applyAlignment="1">
      <alignment/>
    </xf>
    <xf numFmtId="49" fontId="97" fillId="0" borderId="0" xfId="2653" applyNumberFormat="1" applyFont="1" applyFill="1" applyAlignment="1" applyProtection="1">
      <alignment horizontal="center" vertical="center"/>
      <protection locked="0"/>
    </xf>
    <xf numFmtId="0" fontId="11" fillId="0" borderId="0" xfId="0" applyFont="1" applyAlignment="1">
      <alignment vertical="center"/>
    </xf>
    <xf numFmtId="177" fontId="79" fillId="0" borderId="66" xfId="2651" applyNumberFormat="1" applyFont="1" applyFill="1" applyBorder="1" applyAlignment="1" applyProtection="1">
      <alignment horizontal="left" vertical="center"/>
      <protection/>
    </xf>
    <xf numFmtId="0" fontId="75" fillId="11" borderId="67" xfId="2654" applyNumberFormat="1" applyFont="1" applyFill="1" applyBorder="1" applyAlignment="1" applyProtection="1">
      <alignment horizontal="center" vertical="center"/>
      <protection/>
    </xf>
    <xf numFmtId="3" fontId="75" fillId="11" borderId="67" xfId="0" applyNumberFormat="1" applyFont="1" applyFill="1" applyBorder="1" applyAlignment="1" applyProtection="1">
      <alignment horizontal="center" vertical="center"/>
      <protection/>
    </xf>
    <xf numFmtId="0" fontId="81" fillId="0" borderId="68" xfId="0" applyFont="1" applyBorder="1" applyAlignment="1">
      <alignment horizontal="center" vertical="center"/>
    </xf>
    <xf numFmtId="0" fontId="81" fillId="0" borderId="65" xfId="0" applyFont="1" applyFill="1" applyBorder="1" applyAlignment="1">
      <alignment horizontal="center" vertical="center"/>
    </xf>
    <xf numFmtId="0" fontId="13" fillId="0" borderId="59" xfId="0" applyFont="1" applyBorder="1" applyAlignment="1">
      <alignment/>
    </xf>
    <xf numFmtId="0" fontId="13" fillId="0" borderId="0" xfId="0" applyFont="1" applyAlignment="1">
      <alignment/>
    </xf>
    <xf numFmtId="3" fontId="2" fillId="0" borderId="60" xfId="0" applyNumberFormat="1" applyFont="1" applyFill="1" applyBorder="1" applyAlignment="1" applyProtection="1" quotePrefix="1">
      <alignment horizontal="center" vertical="center"/>
      <protection/>
    </xf>
    <xf numFmtId="178" fontId="98" fillId="0" borderId="0" xfId="2653" applyNumberFormat="1" applyFont="1" applyFill="1" applyBorder="1" applyAlignment="1">
      <alignment horizontal="left" vertical="center" wrapText="1"/>
      <protection/>
    </xf>
    <xf numFmtId="180" fontId="98" fillId="0" borderId="0" xfId="2653" applyNumberFormat="1" applyFont="1" applyBorder="1" applyAlignment="1">
      <alignment horizontal="left" vertical="center"/>
      <protection/>
    </xf>
    <xf numFmtId="0" fontId="97" fillId="0" borderId="0" xfId="2653" applyFont="1" applyBorder="1" applyAlignment="1">
      <alignment vertical="center"/>
      <protection/>
    </xf>
    <xf numFmtId="0" fontId="111" fillId="0" borderId="69" xfId="2653" applyFont="1" applyBorder="1" applyAlignment="1">
      <alignment horizontal="center" vertical="center"/>
      <protection/>
    </xf>
    <xf numFmtId="181" fontId="111" fillId="0" borderId="69" xfId="2653" applyNumberFormat="1" applyFont="1" applyBorder="1" applyAlignment="1">
      <alignment horizontal="center" vertical="center"/>
      <protection/>
    </xf>
    <xf numFmtId="1" fontId="111" fillId="0" borderId="69" xfId="2653" applyNumberFormat="1" applyFont="1" applyBorder="1" applyAlignment="1">
      <alignment horizontal="center" vertical="center"/>
      <protection/>
    </xf>
    <xf numFmtId="0" fontId="106" fillId="0" borderId="0" xfId="2653" applyFont="1" applyBorder="1" applyAlignment="1">
      <alignment horizontal="center" vertical="center" wrapText="1"/>
      <protection/>
    </xf>
    <xf numFmtId="1" fontId="111" fillId="0" borderId="0" xfId="2653" applyNumberFormat="1" applyFont="1" applyBorder="1" applyAlignment="1">
      <alignment horizontal="center" vertical="center"/>
      <protection/>
    </xf>
    <xf numFmtId="0" fontId="106" fillId="0" borderId="0" xfId="2653" applyFont="1" applyBorder="1" applyAlignment="1">
      <alignment horizontal="left" vertical="center"/>
      <protection/>
    </xf>
    <xf numFmtId="0" fontId="106" fillId="0" borderId="0" xfId="2653" applyFont="1" applyBorder="1" applyAlignment="1">
      <alignment vertical="center"/>
      <protection/>
    </xf>
    <xf numFmtId="178" fontId="98" fillId="0" borderId="52" xfId="2653" applyNumberFormat="1" applyFont="1" applyFill="1" applyBorder="1" applyAlignment="1">
      <alignment vertical="center" wrapText="1"/>
      <protection/>
    </xf>
    <xf numFmtId="180" fontId="98" fillId="0" borderId="52" xfId="2653" applyNumberFormat="1" applyFont="1" applyBorder="1" applyAlignment="1">
      <alignment horizontal="left" vertical="center"/>
      <protection/>
    </xf>
    <xf numFmtId="178" fontId="98" fillId="0" borderId="0" xfId="2653" applyNumberFormat="1" applyFont="1" applyFill="1" applyBorder="1" applyAlignment="1">
      <alignment vertical="center" wrapText="1"/>
      <protection/>
    </xf>
    <xf numFmtId="0" fontId="97" fillId="0" borderId="70" xfId="2653" applyFont="1" applyBorder="1" applyAlignment="1">
      <alignment vertical="center"/>
      <protection/>
    </xf>
    <xf numFmtId="0" fontId="93" fillId="0" borderId="71" xfId="2653" applyFont="1" applyBorder="1" applyAlignment="1">
      <alignment vertical="center"/>
      <protection/>
    </xf>
    <xf numFmtId="0" fontId="93" fillId="0" borderId="0" xfId="2653" applyFont="1" applyBorder="1" applyAlignment="1">
      <alignment vertical="center"/>
      <protection/>
    </xf>
    <xf numFmtId="0" fontId="93" fillId="0" borderId="70" xfId="2653" applyFont="1" applyBorder="1" applyAlignment="1">
      <alignment vertical="center"/>
      <protection/>
    </xf>
    <xf numFmtId="181" fontId="107" fillId="0" borderId="0" xfId="2653" applyNumberFormat="1" applyFont="1" applyBorder="1" applyAlignment="1">
      <alignment horizontal="center" vertical="center"/>
      <protection/>
    </xf>
    <xf numFmtId="0" fontId="93" fillId="0" borderId="72" xfId="2653" applyFont="1" applyBorder="1" applyAlignment="1">
      <alignment vertical="center"/>
      <protection/>
    </xf>
    <xf numFmtId="0" fontId="93" fillId="0" borderId="25" xfId="2653" applyFont="1" applyBorder="1" applyAlignment="1">
      <alignment vertical="center"/>
      <protection/>
    </xf>
    <xf numFmtId="0" fontId="93" fillId="0" borderId="73" xfId="2653" applyFont="1" applyBorder="1" applyAlignment="1">
      <alignment vertical="center"/>
      <protection/>
    </xf>
    <xf numFmtId="0" fontId="93" fillId="0" borderId="74" xfId="2653" applyFont="1" applyBorder="1" applyAlignment="1">
      <alignment vertical="center"/>
      <protection/>
    </xf>
    <xf numFmtId="0" fontId="93" fillId="0" borderId="75" xfId="2653" applyFont="1" applyBorder="1" applyAlignment="1">
      <alignment vertical="center"/>
      <protection/>
    </xf>
    <xf numFmtId="0" fontId="97" fillId="0" borderId="71" xfId="2653" applyFont="1" applyBorder="1" applyAlignment="1">
      <alignment vertical="center"/>
      <protection/>
    </xf>
    <xf numFmtId="0" fontId="8" fillId="0" borderId="74" xfId="0" applyFont="1" applyBorder="1" applyAlignment="1">
      <alignment/>
    </xf>
    <xf numFmtId="0" fontId="8" fillId="0" borderId="52" xfId="0" applyFont="1" applyBorder="1" applyAlignment="1">
      <alignment/>
    </xf>
    <xf numFmtId="0" fontId="8" fillId="0" borderId="75" xfId="0" applyFont="1" applyBorder="1" applyAlignment="1">
      <alignment/>
    </xf>
    <xf numFmtId="0" fontId="96" fillId="0" borderId="0" xfId="2653" applyFont="1" applyFill="1" applyBorder="1" applyAlignment="1">
      <alignment horizontal="right" vertical="center"/>
      <protection/>
    </xf>
    <xf numFmtId="0" fontId="107" fillId="0" borderId="0" xfId="2653" applyFont="1" applyBorder="1" applyAlignment="1">
      <alignment vertical="center"/>
      <protection/>
    </xf>
    <xf numFmtId="0" fontId="107" fillId="0" borderId="0" xfId="2653" applyFont="1" applyBorder="1" applyAlignment="1">
      <alignment horizontal="left" vertical="center"/>
      <protection/>
    </xf>
    <xf numFmtId="0" fontId="93" fillId="0" borderId="0" xfId="2653" applyFont="1" applyBorder="1" applyAlignment="1">
      <alignment horizontal="right" vertical="center"/>
      <protection/>
    </xf>
    <xf numFmtId="0" fontId="93" fillId="0" borderId="0" xfId="2653" applyFont="1" applyBorder="1" applyAlignment="1">
      <alignment horizontal="left" vertical="center"/>
      <protection/>
    </xf>
    <xf numFmtId="0" fontId="107" fillId="0" borderId="0" xfId="2653" applyFont="1" applyBorder="1" applyAlignment="1">
      <alignment horizontal="right" vertical="center"/>
      <protection/>
    </xf>
    <xf numFmtId="0" fontId="98" fillId="0" borderId="0" xfId="2653" applyFont="1" applyBorder="1" applyAlignment="1">
      <alignment vertical="center"/>
      <protection/>
    </xf>
    <xf numFmtId="0" fontId="100" fillId="0" borderId="0" xfId="2653" applyFont="1" applyBorder="1" applyAlignment="1">
      <alignment vertical="center"/>
      <protection/>
    </xf>
    <xf numFmtId="0" fontId="98" fillId="0" borderId="0" xfId="2653" applyFont="1" applyBorder="1" applyAlignment="1">
      <alignment horizontal="left" vertical="center"/>
      <protection/>
    </xf>
    <xf numFmtId="0" fontId="101" fillId="0" borderId="0" xfId="2653" applyFont="1" applyBorder="1" applyAlignment="1">
      <alignment horizontal="left" vertical="center"/>
      <protection/>
    </xf>
    <xf numFmtId="0" fontId="102" fillId="0" borderId="0" xfId="2653" applyFont="1" applyBorder="1" applyAlignment="1">
      <alignment vertical="center"/>
      <protection/>
    </xf>
    <xf numFmtId="178" fontId="98" fillId="0" borderId="0" xfId="2653" applyNumberFormat="1" applyFont="1" applyFill="1" applyBorder="1" applyAlignment="1">
      <alignment horizontal="center" vertical="center" wrapText="1"/>
      <protection/>
    </xf>
    <xf numFmtId="0" fontId="104" fillId="0" borderId="0" xfId="2653" applyFont="1" applyBorder="1" applyAlignment="1">
      <alignment vertical="center"/>
      <protection/>
    </xf>
    <xf numFmtId="0" fontId="105" fillId="0" borderId="0" xfId="2653" applyFont="1" applyBorder="1" applyAlignment="1">
      <alignment horizontal="left" vertical="center" wrapText="1"/>
      <protection/>
    </xf>
    <xf numFmtId="178" fontId="98" fillId="0" borderId="25" xfId="2653" applyNumberFormat="1" applyFont="1" applyFill="1" applyBorder="1" applyAlignment="1">
      <alignment vertical="center" wrapText="1"/>
      <protection/>
    </xf>
    <xf numFmtId="180" fontId="98" fillId="0" borderId="25" xfId="2653" applyNumberFormat="1" applyFont="1" applyBorder="1" applyAlignment="1">
      <alignment horizontal="left" vertical="center"/>
      <protection/>
    </xf>
    <xf numFmtId="0" fontId="96" fillId="11" borderId="76" xfId="2653" applyFont="1" applyFill="1" applyBorder="1" applyAlignment="1">
      <alignment horizontal="right" vertical="center"/>
      <protection/>
    </xf>
    <xf numFmtId="0" fontId="96" fillId="11" borderId="12" xfId="2653" applyFont="1" applyFill="1" applyBorder="1" applyAlignment="1">
      <alignment horizontal="right" vertical="center"/>
      <protection/>
    </xf>
    <xf numFmtId="0" fontId="99" fillId="11" borderId="46" xfId="2653" applyFont="1" applyFill="1" applyBorder="1" applyAlignment="1">
      <alignment vertical="center"/>
      <protection/>
    </xf>
    <xf numFmtId="0" fontId="99" fillId="11" borderId="77" xfId="2653" applyFont="1" applyFill="1" applyBorder="1" applyAlignment="1">
      <alignment vertical="center"/>
      <protection/>
    </xf>
    <xf numFmtId="0" fontId="100" fillId="11" borderId="77" xfId="2653" applyFont="1" applyFill="1" applyBorder="1" applyAlignment="1">
      <alignment vertical="center"/>
      <protection/>
    </xf>
    <xf numFmtId="0" fontId="100" fillId="11" borderId="78" xfId="2653" applyFont="1" applyFill="1" applyBorder="1" applyAlignment="1">
      <alignment vertical="center"/>
      <protection/>
    </xf>
    <xf numFmtId="0" fontId="98" fillId="11" borderId="76" xfId="2653" applyFont="1" applyFill="1" applyBorder="1" applyAlignment="1">
      <alignment horizontal="left" vertical="center"/>
      <protection/>
    </xf>
    <xf numFmtId="0" fontId="100" fillId="11" borderId="12" xfId="2653" applyFont="1" applyFill="1" applyBorder="1" applyAlignment="1">
      <alignment vertical="center"/>
      <protection/>
    </xf>
    <xf numFmtId="178" fontId="98" fillId="11" borderId="77" xfId="2653" applyNumberFormat="1" applyFont="1" applyFill="1" applyBorder="1" applyAlignment="1">
      <alignment horizontal="center" vertical="center" wrapText="1"/>
      <protection/>
    </xf>
    <xf numFmtId="0" fontId="111" fillId="0" borderId="69" xfId="2653" applyFont="1" applyBorder="1" applyAlignment="1">
      <alignment horizontal="left" vertical="center"/>
      <protection/>
    </xf>
    <xf numFmtId="0" fontId="111" fillId="0" borderId="28" xfId="2653" applyFont="1" applyBorder="1" applyAlignment="1">
      <alignment horizontal="left" vertical="center"/>
      <protection/>
    </xf>
    <xf numFmtId="0" fontId="106" fillId="0" borderId="28" xfId="2653" applyFont="1" applyBorder="1" applyAlignment="1">
      <alignment vertical="center"/>
      <protection/>
    </xf>
    <xf numFmtId="0" fontId="104" fillId="0" borderId="28" xfId="2653" applyFont="1" applyBorder="1" applyAlignment="1">
      <alignment vertical="center"/>
      <protection/>
    </xf>
    <xf numFmtId="0" fontId="111" fillId="0" borderId="79" xfId="2653" applyFont="1" applyBorder="1" applyAlignment="1">
      <alignment vertical="center"/>
      <protection/>
    </xf>
    <xf numFmtId="0" fontId="111" fillId="0" borderId="0" xfId="2653" applyFont="1" applyBorder="1" applyAlignment="1">
      <alignment horizontal="left" vertical="center"/>
      <protection/>
    </xf>
    <xf numFmtId="0" fontId="75" fillId="11" borderId="0" xfId="2654" applyNumberFormat="1" applyFont="1" applyFill="1" applyBorder="1" applyAlignment="1" applyProtection="1">
      <alignment horizontal="center" vertical="center"/>
      <protection/>
    </xf>
    <xf numFmtId="177" fontId="3" fillId="0" borderId="64" xfId="2651" applyNumberFormat="1" applyFont="1" applyFill="1" applyBorder="1" applyAlignment="1" applyProtection="1">
      <alignment horizontal="left" vertical="center" wrapText="1"/>
      <protection/>
    </xf>
    <xf numFmtId="0" fontId="82" fillId="74" borderId="0" xfId="2653" applyFont="1" applyFill="1" applyBorder="1" applyAlignment="1">
      <alignment vertical="center"/>
      <protection/>
    </xf>
    <xf numFmtId="0" fontId="82" fillId="74" borderId="0" xfId="2653" applyFont="1" applyFill="1" applyBorder="1" applyAlignment="1">
      <alignment horizontal="center" vertical="center"/>
      <protection/>
    </xf>
    <xf numFmtId="49" fontId="82" fillId="74" borderId="0" xfId="2653" applyNumberFormat="1" applyFont="1" applyFill="1" applyBorder="1" applyAlignment="1">
      <alignment horizontal="center" vertical="center"/>
      <protection/>
    </xf>
    <xf numFmtId="0" fontId="11" fillId="74" borderId="59" xfId="0" applyFont="1" applyFill="1" applyBorder="1" applyAlignment="1">
      <alignment horizontal="center"/>
    </xf>
    <xf numFmtId="3" fontId="6" fillId="74" borderId="0" xfId="2498" applyNumberFormat="1" applyFill="1" applyBorder="1" applyAlignment="1" applyProtection="1">
      <alignment horizontal="center" vertical="center"/>
      <protection/>
    </xf>
    <xf numFmtId="0" fontId="84" fillId="74" borderId="0" xfId="2653" applyFont="1" applyFill="1" applyBorder="1" applyAlignment="1">
      <alignment horizontal="center" vertical="center"/>
      <protection/>
    </xf>
    <xf numFmtId="0" fontId="85" fillId="74" borderId="0" xfId="2653" applyFont="1" applyFill="1" applyBorder="1" applyAlignment="1">
      <alignment horizontal="center" vertical="center"/>
      <protection/>
    </xf>
    <xf numFmtId="180" fontId="84" fillId="74" borderId="0" xfId="2653" applyNumberFormat="1" applyFont="1" applyFill="1" applyBorder="1" applyAlignment="1">
      <alignment horizontal="center" vertical="center"/>
      <protection/>
    </xf>
    <xf numFmtId="179" fontId="85" fillId="74" borderId="0" xfId="2653" applyNumberFormat="1" applyFont="1" applyFill="1" applyBorder="1" applyAlignment="1">
      <alignment horizontal="center" vertical="center"/>
      <protection/>
    </xf>
    <xf numFmtId="3" fontId="82" fillId="74" borderId="0" xfId="2653" applyNumberFormat="1" applyFont="1" applyFill="1" applyBorder="1" applyAlignment="1">
      <alignment horizontal="center" vertical="center"/>
      <protection/>
    </xf>
    <xf numFmtId="179" fontId="82" fillId="74" borderId="0" xfId="2653" applyNumberFormat="1" applyFont="1" applyFill="1" applyBorder="1" applyAlignment="1">
      <alignment horizontal="center" vertical="center"/>
      <protection/>
    </xf>
    <xf numFmtId="0" fontId="82" fillId="74" borderId="0" xfId="2653" applyNumberFormat="1" applyFont="1" applyFill="1" applyBorder="1" applyAlignment="1">
      <alignment horizontal="center" vertical="center"/>
      <protection/>
    </xf>
    <xf numFmtId="0" fontId="11" fillId="74" borderId="0" xfId="0" applyFont="1" applyFill="1" applyBorder="1" applyAlignment="1">
      <alignment horizontal="center"/>
    </xf>
    <xf numFmtId="181" fontId="82" fillId="74" borderId="0" xfId="2653" applyNumberFormat="1" applyFont="1" applyFill="1" applyBorder="1" applyAlignment="1">
      <alignment horizontal="center" vertical="center"/>
      <protection/>
    </xf>
    <xf numFmtId="15" fontId="5" fillId="0" borderId="80" xfId="2498" applyNumberFormat="1" applyFont="1" applyBorder="1" applyAlignment="1" applyProtection="1" quotePrefix="1">
      <alignment horizontal="center" vertical="center"/>
      <protection/>
    </xf>
    <xf numFmtId="0" fontId="81" fillId="0" borderId="0" xfId="0" applyFont="1" applyBorder="1" applyAlignment="1">
      <alignment horizontal="center" vertical="center" wrapText="1"/>
    </xf>
    <xf numFmtId="177" fontId="110" fillId="0" borderId="0" xfId="2651" applyNumberFormat="1" applyFont="1" applyFill="1" applyBorder="1" applyAlignment="1" applyProtection="1">
      <alignment horizontal="left" vertical="center" wrapText="1"/>
      <protection/>
    </xf>
    <xf numFmtId="0" fontId="82" fillId="75" borderId="0" xfId="2653" applyFont="1" applyFill="1" applyBorder="1" applyAlignment="1">
      <alignment vertical="center"/>
      <protection/>
    </xf>
    <xf numFmtId="0" fontId="82" fillId="75" borderId="0" xfId="2653" applyFont="1" applyFill="1" applyBorder="1" applyAlignment="1">
      <alignment horizontal="center" vertical="center"/>
      <protection/>
    </xf>
    <xf numFmtId="49" fontId="82" fillId="75" borderId="0" xfId="2653" applyNumberFormat="1" applyFont="1" applyFill="1" applyBorder="1" applyAlignment="1">
      <alignment horizontal="center" vertical="center"/>
      <protection/>
    </xf>
    <xf numFmtId="3" fontId="6" fillId="75" borderId="0" xfId="2498" applyNumberFormat="1" applyFill="1" applyBorder="1" applyAlignment="1" applyProtection="1">
      <alignment horizontal="center" vertical="center"/>
      <protection/>
    </xf>
    <xf numFmtId="0" fontId="84" fillId="75" borderId="0" xfId="2653" applyFont="1" applyFill="1" applyBorder="1" applyAlignment="1">
      <alignment horizontal="center" vertical="center"/>
      <protection/>
    </xf>
    <xf numFmtId="0" fontId="85" fillId="75" borderId="0" xfId="2653" applyFont="1" applyFill="1" applyBorder="1" applyAlignment="1">
      <alignment horizontal="center" vertical="center"/>
      <protection/>
    </xf>
    <xf numFmtId="180" fontId="84" fillId="75" borderId="0" xfId="2653" applyNumberFormat="1" applyFont="1" applyFill="1" applyBorder="1" applyAlignment="1">
      <alignment horizontal="center" vertical="center"/>
      <protection/>
    </xf>
    <xf numFmtId="179" fontId="85" fillId="75" borderId="0" xfId="2653" applyNumberFormat="1" applyFont="1" applyFill="1" applyBorder="1" applyAlignment="1">
      <alignment horizontal="center" vertical="center"/>
      <protection/>
    </xf>
    <xf numFmtId="3" fontId="82" fillId="75" borderId="0" xfId="2653" applyNumberFormat="1" applyFont="1" applyFill="1" applyBorder="1" applyAlignment="1">
      <alignment horizontal="center" vertical="center"/>
      <protection/>
    </xf>
    <xf numFmtId="179" fontId="82" fillId="75" borderId="0" xfId="2653" applyNumberFormat="1" applyFont="1" applyFill="1" applyBorder="1" applyAlignment="1">
      <alignment horizontal="center" vertical="center"/>
      <protection/>
    </xf>
    <xf numFmtId="0" fontId="82" fillId="75" borderId="0" xfId="2653" applyNumberFormat="1" applyFont="1" applyFill="1" applyBorder="1" applyAlignment="1">
      <alignment horizontal="center" vertical="center"/>
      <protection/>
    </xf>
    <xf numFmtId="181" fontId="82" fillId="75" borderId="0" xfId="2653" applyNumberFormat="1" applyFont="1" applyFill="1" applyBorder="1" applyAlignment="1">
      <alignment horizontal="center" vertical="center"/>
      <protection/>
    </xf>
    <xf numFmtId="3" fontId="2" fillId="76" borderId="60" xfId="0" applyNumberFormat="1" applyFont="1" applyFill="1" applyBorder="1" applyAlignment="1" applyProtection="1">
      <alignment horizontal="center" vertical="center"/>
      <protection/>
    </xf>
    <xf numFmtId="0" fontId="81" fillId="76" borderId="65" xfId="0" applyFont="1" applyFill="1" applyBorder="1" applyAlignment="1">
      <alignment horizontal="center" vertical="center" wrapText="1"/>
    </xf>
    <xf numFmtId="177" fontId="3" fillId="76" borderId="64" xfId="2651" applyNumberFormat="1" applyFont="1" applyFill="1" applyBorder="1" applyAlignment="1" applyProtection="1">
      <alignment horizontal="left" vertical="center" wrapText="1"/>
      <protection/>
    </xf>
    <xf numFmtId="0" fontId="94" fillId="11" borderId="81" xfId="2653" applyFont="1" applyFill="1" applyBorder="1" applyAlignment="1">
      <alignment horizontal="center" vertical="center" wrapText="1"/>
      <protection/>
    </xf>
    <xf numFmtId="0" fontId="94" fillId="11" borderId="59" xfId="2653" applyFont="1" applyFill="1" applyBorder="1" applyAlignment="1">
      <alignment horizontal="center" vertical="center" wrapText="1"/>
      <protection/>
    </xf>
    <xf numFmtId="0" fontId="94" fillId="11" borderId="46" xfId="2653" applyFont="1" applyFill="1" applyBorder="1" applyAlignment="1">
      <alignment horizontal="center" vertical="center" wrapText="1"/>
      <protection/>
    </xf>
    <xf numFmtId="0" fontId="94" fillId="11" borderId="82" xfId="2653" applyFont="1" applyFill="1" applyBorder="1" applyAlignment="1">
      <alignment horizontal="center" vertical="center" wrapText="1"/>
      <protection/>
    </xf>
    <xf numFmtId="0" fontId="94" fillId="11" borderId="26" xfId="2653" applyFont="1" applyFill="1" applyBorder="1" applyAlignment="1">
      <alignment horizontal="center" vertical="center" wrapText="1"/>
      <protection/>
    </xf>
    <xf numFmtId="0" fontId="94" fillId="11" borderId="78" xfId="2653" applyFont="1" applyFill="1" applyBorder="1" applyAlignment="1">
      <alignment horizontal="center" vertical="center" wrapText="1"/>
      <protection/>
    </xf>
    <xf numFmtId="0" fontId="95" fillId="0" borderId="59" xfId="2653" applyFont="1" applyFill="1" applyBorder="1" applyAlignment="1">
      <alignment horizontal="center" vertical="center"/>
      <protection/>
    </xf>
    <xf numFmtId="0" fontId="108" fillId="0" borderId="0" xfId="2653" applyFont="1" applyFill="1" applyBorder="1" applyAlignment="1">
      <alignment horizontal="center" vertical="center"/>
      <protection/>
    </xf>
    <xf numFmtId="0" fontId="111" fillId="0" borderId="3" xfId="2653" applyFont="1" applyBorder="1" applyAlignment="1">
      <alignment horizontal="left" vertical="center"/>
      <protection/>
    </xf>
    <xf numFmtId="0" fontId="111" fillId="0" borderId="69" xfId="2653" applyFont="1" applyBorder="1" applyAlignment="1">
      <alignment horizontal="left" vertical="center"/>
      <protection/>
    </xf>
    <xf numFmtId="0" fontId="111" fillId="0" borderId="79" xfId="2653" applyFont="1" applyBorder="1" applyAlignment="1">
      <alignment horizontal="left" vertical="center"/>
      <protection/>
    </xf>
    <xf numFmtId="0" fontId="113" fillId="11" borderId="76" xfId="2653" applyFont="1" applyFill="1" applyBorder="1" applyAlignment="1">
      <alignment horizontal="center" vertical="center" wrapText="1"/>
      <protection/>
    </xf>
    <xf numFmtId="0" fontId="113" fillId="11" borderId="12" xfId="2653" applyFont="1" applyFill="1" applyBorder="1" applyAlignment="1">
      <alignment horizontal="center" vertical="center" wrapText="1"/>
      <protection/>
    </xf>
    <xf numFmtId="0" fontId="113" fillId="11" borderId="83" xfId="2653" applyFont="1" applyFill="1" applyBorder="1" applyAlignment="1">
      <alignment horizontal="center" vertical="center" wrapText="1"/>
      <protection/>
    </xf>
    <xf numFmtId="0" fontId="107" fillId="0" borderId="3" xfId="2653" applyFont="1" applyBorder="1" applyAlignment="1">
      <alignment horizontal="center" vertical="center" wrapText="1"/>
      <protection/>
    </xf>
    <xf numFmtId="0" fontId="107" fillId="0" borderId="69" xfId="2653" applyFont="1" applyBorder="1" applyAlignment="1">
      <alignment horizontal="center" vertical="center" wrapText="1"/>
      <protection/>
    </xf>
    <xf numFmtId="0" fontId="109" fillId="0" borderId="0" xfId="2653" applyFont="1" applyBorder="1" applyAlignment="1">
      <alignment horizontal="center" vertical="center"/>
      <protection/>
    </xf>
    <xf numFmtId="178" fontId="103" fillId="11" borderId="76" xfId="2653" applyNumberFormat="1" applyFont="1" applyFill="1" applyBorder="1" applyAlignment="1">
      <alignment horizontal="center" vertical="center"/>
      <protection/>
    </xf>
    <xf numFmtId="178" fontId="103" fillId="11" borderId="12" xfId="2653" applyNumberFormat="1" applyFont="1" applyFill="1" applyBorder="1" applyAlignment="1">
      <alignment horizontal="center" vertical="center"/>
      <protection/>
    </xf>
    <xf numFmtId="178" fontId="103" fillId="11" borderId="83" xfId="2653" applyNumberFormat="1" applyFont="1" applyFill="1" applyBorder="1" applyAlignment="1">
      <alignment horizontal="center" vertical="center"/>
      <protection/>
    </xf>
    <xf numFmtId="0" fontId="106" fillId="0" borderId="3" xfId="2653" applyFont="1" applyBorder="1" applyAlignment="1">
      <alignment horizontal="left" vertical="center"/>
      <protection/>
    </xf>
    <xf numFmtId="0" fontId="106" fillId="0" borderId="3" xfId="2653" applyFont="1" applyBorder="1" applyAlignment="1">
      <alignment horizontal="left" vertical="center" wrapText="1"/>
      <protection/>
    </xf>
    <xf numFmtId="0" fontId="106" fillId="0" borderId="69" xfId="2653" applyFont="1" applyBorder="1" applyAlignment="1">
      <alignment horizontal="left" vertical="center"/>
      <protection/>
    </xf>
    <xf numFmtId="0" fontId="106" fillId="0" borderId="28" xfId="2653" applyFont="1" applyBorder="1" applyAlignment="1">
      <alignment horizontal="left" vertical="center"/>
      <protection/>
    </xf>
    <xf numFmtId="0" fontId="106" fillId="0" borderId="79" xfId="2653" applyFont="1" applyBorder="1" applyAlignment="1">
      <alignment horizontal="left" vertical="center"/>
      <protection/>
    </xf>
    <xf numFmtId="179" fontId="106" fillId="0" borderId="3" xfId="2653" applyNumberFormat="1" applyFont="1" applyFill="1" applyBorder="1" applyAlignment="1">
      <alignment horizontal="center" vertical="center"/>
      <protection/>
    </xf>
    <xf numFmtId="0" fontId="115" fillId="11" borderId="12" xfId="2653" applyFont="1" applyFill="1" applyBorder="1" applyAlignment="1">
      <alignment horizontal="center" vertical="center" wrapText="1"/>
      <protection/>
    </xf>
    <xf numFmtId="0" fontId="115" fillId="11" borderId="83" xfId="2653" applyFont="1" applyFill="1" applyBorder="1" applyAlignment="1">
      <alignment horizontal="center" vertical="center" wrapText="1"/>
      <protection/>
    </xf>
    <xf numFmtId="0" fontId="111" fillId="0" borderId="69" xfId="2653" applyFont="1" applyBorder="1" applyAlignment="1">
      <alignment horizontal="center" vertical="center" wrapText="1"/>
      <protection/>
    </xf>
    <xf numFmtId="0" fontId="111" fillId="0" borderId="28" xfId="2653" applyFont="1" applyBorder="1" applyAlignment="1">
      <alignment horizontal="center" vertical="center" wrapText="1"/>
      <protection/>
    </xf>
    <xf numFmtId="0" fontId="111" fillId="0" borderId="79" xfId="2653" applyFont="1" applyBorder="1" applyAlignment="1">
      <alignment horizontal="center" vertical="center" wrapText="1"/>
      <protection/>
    </xf>
    <xf numFmtId="0" fontId="111" fillId="0" borderId="3" xfId="2653" applyFont="1" applyBorder="1" applyAlignment="1">
      <alignment horizontal="center" vertical="center"/>
      <protection/>
    </xf>
    <xf numFmtId="0" fontId="111" fillId="0" borderId="69" xfId="2653" applyFont="1" applyBorder="1" applyAlignment="1">
      <alignment horizontal="center" vertical="center"/>
      <protection/>
    </xf>
    <xf numFmtId="0" fontId="111" fillId="0" borderId="28" xfId="2653" applyFont="1" applyBorder="1" applyAlignment="1">
      <alignment horizontal="center" vertical="center"/>
      <protection/>
    </xf>
    <xf numFmtId="0" fontId="111" fillId="0" borderId="79" xfId="2653" applyFont="1" applyBorder="1" applyAlignment="1">
      <alignment horizontal="center" vertical="center"/>
      <protection/>
    </xf>
    <xf numFmtId="180" fontId="83" fillId="0" borderId="0" xfId="2653" applyNumberFormat="1" applyFont="1" applyFill="1" applyBorder="1" applyAlignment="1">
      <alignment horizontal="center" vertical="center" wrapText="1"/>
      <protection/>
    </xf>
    <xf numFmtId="0" fontId="83" fillId="0" borderId="0" xfId="2653" applyFont="1" applyFill="1" applyBorder="1" applyAlignment="1">
      <alignment horizontal="center" vertical="center"/>
      <protection/>
    </xf>
    <xf numFmtId="0" fontId="229" fillId="0" borderId="0" xfId="2653" applyFont="1" applyFill="1" applyBorder="1" applyAlignment="1">
      <alignment horizontal="left" vertical="center" wrapText="1"/>
      <protection/>
    </xf>
    <xf numFmtId="0" fontId="12" fillId="0" borderId="0" xfId="0" applyFont="1" applyFill="1" applyBorder="1" applyAlignment="1" applyProtection="1">
      <alignment horizontal="center" vertical="center"/>
      <protection locked="0"/>
    </xf>
    <xf numFmtId="180" fontId="85" fillId="0" borderId="0" xfId="2653" applyNumberFormat="1" applyFont="1" applyFill="1" applyBorder="1" applyAlignment="1">
      <alignment horizontal="center" vertical="center" wrapText="1"/>
      <protection/>
    </xf>
    <xf numFmtId="177" fontId="92" fillId="0" borderId="84" xfId="2498" applyNumberFormat="1" applyFont="1" applyBorder="1" applyAlignment="1" applyProtection="1">
      <alignment horizontal="left" vertical="center"/>
      <protection/>
    </xf>
    <xf numFmtId="177" fontId="92" fillId="0" borderId="85" xfId="2498" applyNumberFormat="1" applyFont="1" applyBorder="1" applyAlignment="1" applyProtection="1">
      <alignment horizontal="left" vertical="center"/>
      <protection/>
    </xf>
    <xf numFmtId="49" fontId="212" fillId="0" borderId="59" xfId="2652" applyNumberFormat="1" applyFont="1" applyFill="1" applyBorder="1" applyAlignment="1">
      <alignment horizontal="left" vertical="center" wrapText="1"/>
      <protection/>
    </xf>
    <xf numFmtId="14" fontId="78" fillId="11" borderId="86" xfId="0" applyNumberFormat="1" applyFont="1" applyFill="1" applyBorder="1" applyAlignment="1" applyProtection="1">
      <alignment horizontal="left" vertical="center"/>
      <protection/>
    </xf>
    <xf numFmtId="14" fontId="78" fillId="11" borderId="87" xfId="0" applyNumberFormat="1" applyFont="1" applyFill="1" applyBorder="1" applyAlignment="1" applyProtection="1">
      <alignment horizontal="left" vertical="center"/>
      <protection/>
    </xf>
    <xf numFmtId="14" fontId="78" fillId="11" borderId="64" xfId="0" applyNumberFormat="1" applyFont="1" applyFill="1" applyBorder="1" applyAlignment="1" applyProtection="1">
      <alignment horizontal="left" vertical="center"/>
      <protection/>
    </xf>
    <xf numFmtId="14" fontId="78" fillId="11" borderId="88" xfId="0" applyNumberFormat="1" applyFont="1" applyFill="1" applyBorder="1" applyAlignment="1" applyProtection="1">
      <alignment horizontal="left" vertical="center"/>
      <protection/>
    </xf>
    <xf numFmtId="14" fontId="77" fillId="11" borderId="89" xfId="0" applyNumberFormat="1" applyFont="1" applyFill="1" applyBorder="1" applyAlignment="1" applyProtection="1">
      <alignment horizontal="center" vertical="center"/>
      <protection/>
    </xf>
    <xf numFmtId="14" fontId="77" fillId="11" borderId="65" xfId="0" applyNumberFormat="1" applyFont="1" applyFill="1" applyBorder="1" applyAlignment="1" applyProtection="1">
      <alignment horizontal="center" vertical="center"/>
      <protection/>
    </xf>
    <xf numFmtId="177" fontId="80" fillId="0" borderId="64" xfId="0" applyNumberFormat="1" applyFont="1" applyFill="1" applyBorder="1" applyAlignment="1" applyProtection="1">
      <alignment horizontal="center" vertical="center"/>
      <protection/>
    </xf>
    <xf numFmtId="177" fontId="80" fillId="0" borderId="60" xfId="0" applyNumberFormat="1" applyFont="1" applyFill="1" applyBorder="1" applyAlignment="1" applyProtection="1">
      <alignment horizontal="center" vertical="center"/>
      <protection/>
    </xf>
    <xf numFmtId="0" fontId="76" fillId="77" borderId="3" xfId="0" applyFont="1" applyFill="1" applyBorder="1" applyAlignment="1">
      <alignment horizontal="left" vertical="center"/>
    </xf>
  </cellXfs>
  <cellStyles count="3012">
    <cellStyle name="Normal" xfId="0"/>
    <cellStyle name="_Column1" xfId="15"/>
    <cellStyle name="_Column1_00 File" xfId="16"/>
    <cellStyle name="_Column1_00 File 2" xfId="17"/>
    <cellStyle name="_Column1_01 Operativi e Straordinari vs Bdg &amp; LY SSD Auto" xfId="18"/>
    <cellStyle name="_Column1_01 Operativi e Straordinari vs Bdg &amp; LY SSD Auto 2" xfId="19"/>
    <cellStyle name="_Column1_01 Operativi e Straordinari vs Bdg &amp; LY SSD Auto_159 - ladder 4d -28-11-05" xfId="20"/>
    <cellStyle name="_Column1_01 Operativi e Straordinari vs Bdg &amp; LY SSD Auto_MIX" xfId="21"/>
    <cellStyle name="_Column1_02 CFR" xfId="22"/>
    <cellStyle name="_Column1_02 CFR 2" xfId="23"/>
    <cellStyle name="_Column1_02 CFR Frozen" xfId="24"/>
    <cellStyle name="_Column1_02 CFR Frozen 2" xfId="25"/>
    <cellStyle name="_Column1_02 CFR_159 - ladder 4d -28-11-05" xfId="26"/>
    <cellStyle name="_Column1_02 CFR_MIX" xfId="27"/>
    <cellStyle name="_Column1_02 Sintesi" xfId="28"/>
    <cellStyle name="_Column1_02 Sintesi 2" xfId="29"/>
    <cellStyle name="_Column1_020715_Analisi x Linea (Aggregati)" xfId="30"/>
    <cellStyle name="_Column1_03 Actl CE SP CFL" xfId="31"/>
    <cellStyle name="_Column1_03 Actl CE SP CFL 2" xfId="32"/>
    <cellStyle name="_Column1_03 Bdgt" xfId="33"/>
    <cellStyle name="_Column1_03 Bdgt 2" xfId="34"/>
    <cellStyle name="_Column1_03 C 13 040217" xfId="35"/>
    <cellStyle name="_Column1_03 CE SP CFL" xfId="36"/>
    <cellStyle name="_Column1_03 CE SP CFL 2" xfId="37"/>
    <cellStyle name="_Column1_03 CFR Old New" xfId="38"/>
    <cellStyle name="_Column1_03 CFR Old New 2" xfId="39"/>
    <cellStyle name="_Column1_03 Linea Actl" xfId="40"/>
    <cellStyle name="_Column1_03 Linea Actl 2" xfId="41"/>
    <cellStyle name="_Column1_03 Memo fcst" xfId="42"/>
    <cellStyle name="_Column1_03 Trimestralizzato" xfId="43"/>
    <cellStyle name="_Column1_03 Trimestralizzato 2" xfId="44"/>
    <cellStyle name="_Column1_03_CFR Base-Best_4" xfId="45"/>
    <cellStyle name="_Column1_03_CFR Base-Best_4 2" xfId="46"/>
    <cellStyle name="_Column1_03_IndFin Bdg 04" xfId="47"/>
    <cellStyle name="_Column1_03-02-12 Cash Flow Q4  Year end GPS" xfId="48"/>
    <cellStyle name="_Column1_030321_CE-SPA-CF Fcst 6+6_Mens-Trim_2" xfId="49"/>
    <cellStyle name="_Column1_030321_CE-SPA-CF Fcst 6+6_Mens-Trim_2_159 - ladder 4d -28-11-05" xfId="50"/>
    <cellStyle name="_Column1_030321_CE-SPA-CF Fcst 6+6_Mens-Trim_2_MIX" xfId="51"/>
    <cellStyle name="_Column1_030527_Piano di Rilancio" xfId="52"/>
    <cellStyle name="_Column1_031014_DB OPStr" xfId="53"/>
    <cellStyle name="_Column1_031121_analisi trim bdg04" xfId="54"/>
    <cellStyle name="_Column1_031212_DB OPS" xfId="55"/>
    <cellStyle name="_Column1_031222_DB OPS" xfId="56"/>
    <cellStyle name="_Column1_04 Bdgt per CDA 19 01  File 2" xfId="57"/>
    <cellStyle name="_Column1_04 Bdgt per CDA 19 01  File 2 2" xfId="58"/>
    <cellStyle name="_Column1_04 Bdgt per CDA 19 01 s c" xfId="59"/>
    <cellStyle name="_Column1_04 Bdgt per CDA 19 01 s c 2" xfId="60"/>
    <cellStyle name="_Column1_04 CFR2_MeseProgr." xfId="61"/>
    <cellStyle name="_Column1_04 CFR2_MeseProgr. 2" xfId="62"/>
    <cellStyle name="_Column1_04 CFR2_MeseProgr._159 - ladder 4d -28-11-05" xfId="63"/>
    <cellStyle name="_Column1_04 CFR2_MeseProgr._MIX" xfId="64"/>
    <cellStyle name="_Column1_04 OPSt 02 07" xfId="65"/>
    <cellStyle name="_Column1_05 bdg ridotto" xfId="66"/>
    <cellStyle name="_Column1_05 Bdgt per CDA 19 01" xfId="67"/>
    <cellStyle name="_Column1_05 Bdgt per CDA 19 01 2" xfId="68"/>
    <cellStyle name="_Column1_05 CFR 1" xfId="69"/>
    <cellStyle name="_Column1_05 CFR 1 2" xfId="70"/>
    <cellStyle name="_Column1_05 CFR 1 Frozen" xfId="71"/>
    <cellStyle name="_Column1_05 CFR 1 Frozen 2" xfId="72"/>
    <cellStyle name="_Column1_05 Linea ROF" xfId="73"/>
    <cellStyle name="_Column1_06 Marelli Proventi Oneri full year" xfId="74"/>
    <cellStyle name="_Column1_06 Marelli Proventi Oneri full year 2" xfId="75"/>
    <cellStyle name="_Column1_06 Marelli Proventi Oneri full year_159 - ladder 4d -28-11-05" xfId="76"/>
    <cellStyle name="_Column1_06 Marelli Proventi Oneri full year_MIX" xfId="77"/>
    <cellStyle name="_Column1_06_DBOPS_Actl_C13" xfId="78"/>
    <cellStyle name="_Column1_08 Cambi" xfId="79"/>
    <cellStyle name="_Column1_08 Cambi 2" xfId="80"/>
    <cellStyle name="_Column1_08 Memo 9 + 3" xfId="81"/>
    <cellStyle name="_Column1_08 Memo ROF Last" xfId="82"/>
    <cellStyle name="_Column1_08 Settori Settembre" xfId="83"/>
    <cellStyle name="_Column1_09 Actl CE SP CFL" xfId="84"/>
    <cellStyle name="_Column1_09 Actl CE SP CFL 2" xfId="85"/>
    <cellStyle name="_Column1_09-CNH Flash report-2004_DB_frz_bis" xfId="86"/>
    <cellStyle name="_Column1_10 Summary" xfId="87"/>
    <cellStyle name="_Column1_10 Summary 2" xfId="88"/>
    <cellStyle name="_Column1_10 Summary_159 - ladder 4d -28-11-05" xfId="89"/>
    <cellStyle name="_Column1_10 Summary_MIX" xfId="90"/>
    <cellStyle name="_Column1_13 Margini di Miglior.FERRARI" xfId="91"/>
    <cellStyle name="_Column1_13 Margini di Miglior.FERRARI 2" xfId="92"/>
    <cellStyle name="_Column1_13 Margini di Miglior.FERRARI_159 - ladder 4d -28-11-05" xfId="93"/>
    <cellStyle name="_Column1_13 Margini di Miglior.FERRARI_MIX" xfId="94"/>
    <cellStyle name="_Column1_13 Margini di Miglior.MARELLI" xfId="95"/>
    <cellStyle name="_Column1_13 Margini di Miglior.MARELLI 2" xfId="96"/>
    <cellStyle name="_Column1_13 Margini di Miglior.MARELLI_159 - ladder 4d -28-11-05" xfId="97"/>
    <cellStyle name="_Column1_13 Margini di Miglior.MARELLI_MIX" xfId="98"/>
    <cellStyle name="_Column1_159 - ladder 4d -28-11-05" xfId="99"/>
    <cellStyle name="_Column1_24-02-12 Cash Flow Q4 &amp; Year end GPS" xfId="100"/>
    <cellStyle name="_Column1_940 627.000 volumi  1.6 BZ 7,5%" xfId="101"/>
    <cellStyle name="_Column1_955 230 CV_AT6 Gennaio 2010 gdx gen09 2603071" xfId="102"/>
    <cellStyle name="_Column1_955 230 CV_AT6 Gennaio 2010 gdx gen09 2603071 2" xfId="103"/>
    <cellStyle name="_Column1_955 Mix versioni allestimenti 030907 x LACROCE" xfId="104"/>
    <cellStyle name="_Column1_955 Mix versioni allestimenti 030907 x LACROCE 2" xfId="105"/>
    <cellStyle name="_Column1_a-D PFN 31-12-2003 vs. 31-12-02" xfId="106"/>
    <cellStyle name="_Column1_a-D PFN 31-12-2003 vs. 31-12-02 2" xfId="107"/>
    <cellStyle name="_Column1_ASaetta2" xfId="108"/>
    <cellStyle name="_Column1_ASaetta2_159 - ladder 4d -28-11-05" xfId="109"/>
    <cellStyle name="_Column1_ASaetta2_MIX" xfId="110"/>
    <cellStyle name="_Column1_ASaetta3" xfId="111"/>
    <cellStyle name="_Column1_ASaetta6" xfId="112"/>
    <cellStyle name="_Column1_Avio Graf" xfId="113"/>
    <cellStyle name="_Column1_Avio Graf 2" xfId="114"/>
    <cellStyle name="_Column1_Avio Graf_159 - ladder 4d -28-11-05" xfId="115"/>
    <cellStyle name="_Column1_Avio Graf_MIX" xfId="116"/>
    <cellStyle name="_Column1_Avio Proventi Oneri full year" xfId="117"/>
    <cellStyle name="_Column1_Avio Proventi Oneri full year 2" xfId="118"/>
    <cellStyle name="_Column1_Avio Proventi Oneri full year_159 - ladder 4d -28-11-05" xfId="119"/>
    <cellStyle name="_Column1_Avio Proventi Oneri full year_MIX" xfId="120"/>
    <cellStyle name="_Column1_B.C. NOV 2005" xfId="121"/>
    <cellStyle name="_Column1_B.S. Graf. ROF5 II°Q e 6ytd" xfId="122"/>
    <cellStyle name="_Column1_B.S. Graf. ROF5 II°Q e 6ytd 2" xfId="123"/>
    <cellStyle name="_Column1_B.S.Dett. Prov.On.Op.Stra" xfId="124"/>
    <cellStyle name="_Column1_B.S.Dett. Prov.On.Op.Stra_159 - ladder 4d -28-11-05" xfId="125"/>
    <cellStyle name="_Column1_B.S.Dett. Prov.On.Op.Stra_MIX" xfId="126"/>
    <cellStyle name="_Column1_B.Sol. Prov.On.OP.STRA.DEF" xfId="127"/>
    <cellStyle name="_Column1_Bdg '04 cons" xfId="128"/>
    <cellStyle name="_Column1_Bdg '04 cons 2" xfId="129"/>
    <cellStyle name="_Column1_Bus. Sol. ON. PROV. OP. - STRA" xfId="130"/>
    <cellStyle name="_Column1_Bus. Sol. ON. PROV. OP. - STRA 2" xfId="131"/>
    <cellStyle name="_Column1_BUS.SOL. - Var. R.O. 3Q-9ytd" xfId="132"/>
    <cellStyle name="_Column1_C12_ Cash flow 2 last" xfId="133"/>
    <cellStyle name="_Column1_C12_ Cash flow 2 last 2" xfId="134"/>
    <cellStyle name="_Column1_caricamento quarter 1" xfId="135"/>
    <cellStyle name="_Column1_Cartel1" xfId="136"/>
    <cellStyle name="_Column1_Cartel2" xfId="137"/>
    <cellStyle name="_Column1_Cartel2 (2)" xfId="138"/>
    <cellStyle name="_Column1_Cartel2 (2) 2" xfId="139"/>
    <cellStyle name="_Column1_Cartel2_03_CFR Base-Best_4" xfId="140"/>
    <cellStyle name="_Column1_Cartel2_03_IndFin Bdg 04" xfId="141"/>
    <cellStyle name="_Column1_Cartel2_03_IndFin Bdg 04 2" xfId="142"/>
    <cellStyle name="_Column1_Cartel2_04 Bdgt per CDA 19 01  File 2" xfId="143"/>
    <cellStyle name="_Column1_Cartel2_1" xfId="144"/>
    <cellStyle name="_Column1_Cartel2_1 2" xfId="145"/>
    <cellStyle name="_Column1_Cartel2_159 - ladder 4d -28-11-05" xfId="146"/>
    <cellStyle name="_Column1_Cartel2_Dati" xfId="147"/>
    <cellStyle name="_Column1_Cartel2_IndFinIT_Forecast1_04EnglVers" xfId="148"/>
    <cellStyle name="_Column1_Cartel2_IndFinIT_Forecast1_04EnglVers 2" xfId="149"/>
    <cellStyle name="_Column1_Cartel2_MIX" xfId="150"/>
    <cellStyle name="_Column1_Cartel26" xfId="151"/>
    <cellStyle name="_Column1_Cartel3" xfId="152"/>
    <cellStyle name="_Column1_Cartel3 2" xfId="153"/>
    <cellStyle name="_Column1_Cartel3_1" xfId="154"/>
    <cellStyle name="_Column1_Cartel31" xfId="155"/>
    <cellStyle name="_Column1_Cartel31_159 - ladder 4d -28-11-05" xfId="156"/>
    <cellStyle name="_Column1_Cartel31_MIX" xfId="157"/>
    <cellStyle name="_Column1_cash flow  per quarter" xfId="158"/>
    <cellStyle name="_Column1_cash flow  per quarter 2" xfId="159"/>
    <cellStyle name="_Column1_Cash flow 2002-2006" xfId="160"/>
    <cellStyle name="_Column1_Cash flow 2002-2006 2" xfId="161"/>
    <cellStyle name="_Column1_cash flow 2003 gruppo" xfId="162"/>
    <cellStyle name="_Column1_cash flow 2003 gruppo 2" xfId="163"/>
    <cellStyle name="_Column1_cash flow c13" xfId="164"/>
    <cellStyle name="_Column1_cash flow di  rof prova con codici" xfId="165"/>
    <cellStyle name="_Column1_cash flow di  rof prova con codici 2" xfId="166"/>
    <cellStyle name="_Column1_cash flow industriali finanziarie" xfId="167"/>
    <cellStyle name="_Column1_cash flow industriali finanziarie 2" xfId="168"/>
    <cellStyle name="_Column1_cash flow rof 2" xfId="169"/>
    <cellStyle name="_Column1_cash flow rof 2 2" xfId="170"/>
    <cellStyle name="_Column1_CashFlow_formatFinance_Q4_F9+3 Full Year" xfId="171"/>
    <cellStyle name="_Column1_CDA27-3-03splitecopat" xfId="172"/>
    <cellStyle name="_Column1_CDA27-3-03splitecopat 2" xfId="173"/>
    <cellStyle name="_Column1_CF con 10 Mia" xfId="174"/>
    <cellStyle name="_Column1_CF con 10 Mia 2" xfId="175"/>
    <cellStyle name="_Column1_CF con 10 Mia C13 " xfId="176"/>
    <cellStyle name="_Column1_CF con 10 Mia C13  2" xfId="177"/>
    <cellStyle name="_Column1_CF Fiat Rof5 Analisti" xfId="178"/>
    <cellStyle name="_Column1_CFR 9 + 3 vs Piano Rilancio_3" xfId="179"/>
    <cellStyle name="_Column1_CFR 9 + 3 vs Piano Rilancio_3 2" xfId="180"/>
    <cellStyle name="_Column1_Comau Proventi Oneri full year" xfId="181"/>
    <cellStyle name="_Column1_Comau Proventi Oneri full year 2" xfId="182"/>
    <cellStyle name="_Column1_Comau Proventi Oneri full year_159 - ladder 4d -28-11-05" xfId="183"/>
    <cellStyle name="_Column1_Comau Proventi Oneri full year_MIX" xfId="184"/>
    <cellStyle name="_Column1_D PFN 31-12- 2002 vs. 31-12-01" xfId="185"/>
    <cellStyle name="_Column1_D PFN 31-12- 2002 vs. 31-12-01 2" xfId="186"/>
    <cellStyle name="_Column1_D PFN 31-12- 2002 vs. 31-12-01_159 - ladder 4d -28-11-05" xfId="187"/>
    <cellStyle name="_Column1_D PFN 31-12- 2002 vs. 31-12-01_MIX" xfId="188"/>
    <cellStyle name="_Column1_D PFN 31-12-2003 vs. 31-12-02" xfId="189"/>
    <cellStyle name="_Column1_D PFN 31-12-2003 vs. 31-12-02 2" xfId="190"/>
    <cellStyle name="_Column1_DATA_ENTRY" xfId="191"/>
    <cellStyle name="_Column1_DATA_ENTRY_159 - ladder 4d -28-11-05" xfId="192"/>
    <cellStyle name="_Column1_DATA_ENTRY_MIX" xfId="193"/>
    <cellStyle name="_Column1_DB - On Prov Str piano" xfId="194"/>
    <cellStyle name="_Column1_DB - PROV. ON.STRA" xfId="195"/>
    <cellStyle name="_Column1_DB - PROV. ON.STRA 2" xfId="196"/>
    <cellStyle name="_Column1_DB Complessivo 02 03 04" xfId="197"/>
    <cellStyle name="_Column1_DB Complessivo 02 03 04 2" xfId="198"/>
    <cellStyle name="_Column1_DB Discontinuing 031216Rev (version 1)" xfId="199"/>
    <cellStyle name="_Column1_DB OPS Settori DEF 13-11" xfId="200"/>
    <cellStyle name="_Column1_Delta Cambi" xfId="201"/>
    <cellStyle name="_Column1_Delta Cambi_159 - ladder 4d -28-11-05" xfId="202"/>
    <cellStyle name="_Column1_Delta Cambi_MIX" xfId="203"/>
    <cellStyle name="_Column1_DELTA marzo 2006" xfId="204"/>
    <cellStyle name="_Column1_delta perimetro 2vs ytd" xfId="205"/>
    <cellStyle name="_Column1_delta perimetro 2vs ytd 2" xfId="206"/>
    <cellStyle name="_Column1_Dett. On. Prov. Op.- Stra. " xfId="207"/>
    <cellStyle name="_Column1_Dett. On. Prov. Op.- Stra. _159 - ladder 4d -28-11-05" xfId="208"/>
    <cellStyle name="_Column1_Dett. On. Prov. Op.- Stra. _MIX" xfId="209"/>
    <cellStyle name="_Column1_Dett. Prov.On.Op.Stra" xfId="210"/>
    <cellStyle name="_Column1_Dett. Prov.On.Op.Stra_159 - ladder 4d -28-11-05" xfId="211"/>
    <cellStyle name="_Column1_Dett. Prov.On.Op.Stra_MIX" xfId="212"/>
    <cellStyle name="_Column1_dettagli per memo ROF1" xfId="213"/>
    <cellStyle name="_Column1_dettagli per memo ROF1 2" xfId="214"/>
    <cellStyle name="_Column1_DocxCEO Fcst Rev" xfId="215"/>
    <cellStyle name="_Column1_DocxCEO Fcst Rev_159 - ladder 4d -28-11-05" xfId="216"/>
    <cellStyle name="_Column1_DocxCEO Fcst Rev_MIX" xfId="217"/>
    <cellStyle name="_Column1_e-Cash flow by quarter" xfId="218"/>
    <cellStyle name="_Column1_e-Cash flow by quarter 2" xfId="219"/>
    <cellStyle name="_Column1_Evoluzione npv 07-09-05" xfId="220"/>
    <cellStyle name="_Column1_FREE CASH FLOW" xfId="221"/>
    <cellStyle name="_Column1_FREE CASH FLOW." xfId="222"/>
    <cellStyle name="_Column1_Grafici" xfId="223"/>
    <cellStyle name="_Column1_Grafici Operating Q1" xfId="224"/>
    <cellStyle name="_Column1_Grafici Operating Q1 2" xfId="225"/>
    <cellStyle name="_Column1_Highlights" xfId="226"/>
    <cellStyle name="_Column1_Highlights 2" xfId="227"/>
    <cellStyle name="_Column1_Ind Fin 2 QT" xfId="228"/>
    <cellStyle name="_Column1_IndFinIT_Forecast1_04EnglVers" xfId="229"/>
    <cellStyle name="_Column1_Iniz. Dic. 05 solo f.l.p. 05-09-06" xfId="230"/>
    <cellStyle name="_Column1_JUNIOR - aggiornamento 07-10-15" xfId="231"/>
    <cellStyle name="_Column1_JUNIOR - aggiornamento 07-10-15 2" xfId="232"/>
    <cellStyle name="_Column1_lineaccesori" xfId="233"/>
    <cellStyle name="_Column1_lineaccesori 2" xfId="234"/>
    <cellStyle name="_Column1_MEMO con TABELLE" xfId="235"/>
    <cellStyle name="_Column1_MIS 22" xfId="236"/>
    <cellStyle name="_Column1_MIS 22 2" xfId="237"/>
    <cellStyle name="_Column1_MIS 26" xfId="238"/>
    <cellStyle name="_Column1_MIS 26 2" xfId="239"/>
    <cellStyle name="_Column1_MIS2" xfId="240"/>
    <cellStyle name="_Column1_MIS2 2" xfId="241"/>
    <cellStyle name="_Column1_MIS2_1" xfId="242"/>
    <cellStyle name="_Column1_MIX" xfId="243"/>
    <cellStyle name="_Column1_MOD. 159 LWB CORR 07-06" xfId="244"/>
    <cellStyle name="_Column1_MOD. AGG. PER GEC (C. VITA 425.000) -publ.- 14-12-05" xfId="245"/>
    <cellStyle name="_Column1_MOD. AGG. PER GEC (C. VITA 425.000) -publ.- 14-12-05 2" xfId="246"/>
    <cellStyle name="_Column1_MOD. CROMA F.L.P. 04-07-06 " xfId="247"/>
    <cellStyle name="_Column1_MOD. CROMA PER P.O.  06-09-06" xfId="248"/>
    <cellStyle name="_Column1_MOD. CROMA TOT.  26-07-06 " xfId="249"/>
    <cellStyle name="_Column1_N.DELTA HPE AGG 18-07-05 l.c. 07 vol 217000 " xfId="250"/>
    <cellStyle name="_Column1_NUOVO FORMAT enti di stato" xfId="251"/>
    <cellStyle name="_Column1_NUOVO FORMATPANDA SPORT 26 11" xfId="252"/>
    <cellStyle name="_Column1_On Prov Str C13" xfId="253"/>
    <cellStyle name="_Column1_On Prov Str C13_159 - ladder 4d -28-11-05" xfId="254"/>
    <cellStyle name="_Column1_On Prov Str C13_MIX" xfId="255"/>
    <cellStyle name="_Column1_Operativi e Straordinari CNH" xfId="256"/>
    <cellStyle name="_Column1_Operativi e Straordinari CNH 2" xfId="257"/>
    <cellStyle name="_Column1_Operativi e Straordinari CNH_159 - ladder 4d -28-11-05" xfId="258"/>
    <cellStyle name="_Column1_Operativi e Straordinari CNH_MIX" xfId="259"/>
    <cellStyle name="_Column1_Operativi e Straordinari Iveco" xfId="260"/>
    <cellStyle name="_Column1_Operativi e Straordinari Iveco 2" xfId="261"/>
    <cellStyle name="_Column1_Operativi e Straordinari Iveco_159 - ladder 4d -28-11-05" xfId="262"/>
    <cellStyle name="_Column1_Operativi e Straordinari Iveco_MIX" xfId="263"/>
    <cellStyle name="_Column1_Perim 2004 e 4 T" xfId="264"/>
    <cellStyle name="_Column1_Perim 2004 e 4 T 2" xfId="265"/>
    <cellStyle name="_Column1_PIANO FIAT New Tariffe_311006" xfId="266"/>
    <cellStyle name="_Column1_Piano_Strategico_05-07_BaseBdg05_FL_Commerciale" xfId="267"/>
    <cellStyle name="_Column1_Piano_Strategico_05-07_BaseBdg05_LCV" xfId="268"/>
    <cellStyle name="_Column1_Piano_Strategico_05-07_BaseBdg05_LCV 2" xfId="269"/>
    <cellStyle name="_Column1_PianoRecupero" xfId="270"/>
    <cellStyle name="_Column1_Pivot ABC" xfId="271"/>
    <cellStyle name="_Column1_PRESENTAZIONE 627.000 VOLUMI CON 1.6 BZ" xfId="272"/>
    <cellStyle name="_Column1_Presentazione(Schema)" xfId="273"/>
    <cellStyle name="_Column1_ROF 03 06" xfId="274"/>
    <cellStyle name="_Column1_ROF 03 06 2" xfId="275"/>
    <cellStyle name="_Column1_ROF 03 06_159 - ladder 4d -28-11-05" xfId="276"/>
    <cellStyle name="_Column1_ROF 03 06_MIX" xfId="277"/>
    <cellStyle name="_Column1_Sett.non Ind.- On.Prov.Op.&amp; Straord-Ris.Part. Toro Itedi Bus Sol" xfId="278"/>
    <cellStyle name="_Column1_Sett.non Ind.- On.Prov.Op.&amp; Straord-Ris.Part. Toro Itedi Bus Sol 2" xfId="279"/>
    <cellStyle name="_Column1_Sett.non Ind.- On.Prov.Op.&amp; Straord-Ris.Part. Toro Itedi Bus Sol_159 - ladder 4d -28-11-05" xfId="280"/>
    <cellStyle name="_Column1_Sett.non Ind.- On.Prov.Op.&amp; Straord-Ris.Part. Toro Itedi Bus Sol_MIX" xfId="281"/>
    <cellStyle name="_Column1_simulazione costi serie speciali" xfId="282"/>
    <cellStyle name="_Column1_simulazione costi serie speciali 2" xfId="283"/>
    <cellStyle name="_Column1_SINTESI 159 21 SETT schema" xfId="284"/>
    <cellStyle name="_Column1_SINTESI 159 7 SETT" xfId="285"/>
    <cellStyle name="_Column1_SINTESI 159 7 SETT3" xfId="286"/>
    <cellStyle name="_Column1_SINTESI 312 22 nov schema" xfId="287"/>
    <cellStyle name="_Column1_TDB Master File" xfId="288"/>
    <cellStyle name="_Column1_Teksid Proventi Oneri full year" xfId="289"/>
    <cellStyle name="_Column1_Teksid Proventi Oneri full year 2" xfId="290"/>
    <cellStyle name="_Column1_Teksid Proventi Oneri full year_159 - ladder 4d -28-11-05" xfId="291"/>
    <cellStyle name="_Column1_Teksid Proventi Oneri full year_MIX" xfId="292"/>
    <cellStyle name="_Column1_trimestri bozza" xfId="293"/>
    <cellStyle name="_Column1_trimestri bozza 2" xfId="294"/>
    <cellStyle name="_Column1_trimestri bozza1" xfId="295"/>
    <cellStyle name="_Column1_trimestri bozza1 2" xfId="296"/>
    <cellStyle name="_Column1_varianze Auto" xfId="297"/>
    <cellStyle name="_Column1_varianze Auto 2" xfId="298"/>
    <cellStyle name="_Column1_Working Capital Grafici" xfId="299"/>
    <cellStyle name="_Column1_z-Riconciliazione 2 qt. c.f. analisti" xfId="300"/>
    <cellStyle name="_Column2" xfId="301"/>
    <cellStyle name="_Column2 2" xfId="302"/>
    <cellStyle name="_Column2_00 File" xfId="303"/>
    <cellStyle name="_Column2_01 Operativi e Straordinari vs Bdg &amp; LY SSD Auto" xfId="304"/>
    <cellStyle name="_Column2_01 Operativi e Straordinari vs Bdg &amp; LY SSD Auto_159 - ladder 4d -28-11-05" xfId="305"/>
    <cellStyle name="_Column2_01 Operativi e Straordinari vs Bdg &amp; LY SSD Auto_MIX" xfId="306"/>
    <cellStyle name="_Column2_02 CFR" xfId="307"/>
    <cellStyle name="_Column2_02 CFR Frozen" xfId="308"/>
    <cellStyle name="_Column2_02 CFR_159 - ladder 4d -28-11-05" xfId="309"/>
    <cellStyle name="_Column2_02 CFR_MIX" xfId="310"/>
    <cellStyle name="_Column2_02 Sintesi" xfId="311"/>
    <cellStyle name="_Column2_020715_Analisi x Linea (Aggregati)" xfId="312"/>
    <cellStyle name="_Column2_020715_Analisi x Linea (Aggregati) 2" xfId="313"/>
    <cellStyle name="_Column2_03 Actl CE SP CFL" xfId="314"/>
    <cellStyle name="_Column2_03 Bdgt" xfId="315"/>
    <cellStyle name="_Column2_03 C 13 040217" xfId="316"/>
    <cellStyle name="_Column2_03 C 13 040217 2" xfId="317"/>
    <cellStyle name="_Column2_03 CE SP CFL" xfId="318"/>
    <cellStyle name="_Column2_03 CFR Old New" xfId="319"/>
    <cellStyle name="_Column2_03 Linea Actl" xfId="320"/>
    <cellStyle name="_Column2_03 Memo fcst" xfId="321"/>
    <cellStyle name="_Column2_03 Memo fcst 2" xfId="322"/>
    <cellStyle name="_Column2_03 Trimestralizzato" xfId="323"/>
    <cellStyle name="_Column2_03_CFR Base-Best_4" xfId="324"/>
    <cellStyle name="_Column2_03_IndFin Bdg 04" xfId="325"/>
    <cellStyle name="_Column2_03_IndFin Bdg 04 2" xfId="326"/>
    <cellStyle name="_Column2_03-02-12 Cash Flow Q4  Year end GPS" xfId="327"/>
    <cellStyle name="_Column2_03-02-12 Cash Flow Q4  Year end GPS 2" xfId="328"/>
    <cellStyle name="_Column2_030321_CE-SPA-CF Fcst 6+6_Mens-Trim_2" xfId="329"/>
    <cellStyle name="_Column2_030321_CE-SPA-CF Fcst 6+6_Mens-Trim_2 2" xfId="330"/>
    <cellStyle name="_Column2_030321_CE-SPA-CF Fcst 6+6_Mens-Trim_2_159 - ladder 4d -28-11-05" xfId="331"/>
    <cellStyle name="_Column2_030321_CE-SPA-CF Fcst 6+6_Mens-Trim_2_MIX" xfId="332"/>
    <cellStyle name="_Column2_030527_Piano di Rilancio" xfId="333"/>
    <cellStyle name="_Column2_030527_Piano di Rilancio 2" xfId="334"/>
    <cellStyle name="_Column2_031014_DB OPStr" xfId="335"/>
    <cellStyle name="_Column2_031014_DB OPStr 2" xfId="336"/>
    <cellStyle name="_Column2_031121_analisi trim bdg04" xfId="337"/>
    <cellStyle name="_Column2_031121_analisi trim bdg04 2" xfId="338"/>
    <cellStyle name="_Column2_031212_DB OPS" xfId="339"/>
    <cellStyle name="_Column2_031212_DB OPS 2" xfId="340"/>
    <cellStyle name="_Column2_031222_DB OPS" xfId="341"/>
    <cellStyle name="_Column2_031222_DB OPS 2" xfId="342"/>
    <cellStyle name="_Column2_04 Bdgt per CDA 19 01  File 2" xfId="343"/>
    <cellStyle name="_Column2_04 Bdgt per CDA 19 01 s c" xfId="344"/>
    <cellStyle name="_Column2_04 CFR2_MeseProgr." xfId="345"/>
    <cellStyle name="_Column2_04 CFR2_MeseProgr._159 - ladder 4d -28-11-05" xfId="346"/>
    <cellStyle name="_Column2_04 CFR2_MeseProgr._MIX" xfId="347"/>
    <cellStyle name="_Column2_04 OPSt 02 07" xfId="348"/>
    <cellStyle name="_Column2_04 OPSt 02 07 2" xfId="349"/>
    <cellStyle name="_Column2_05 bdg ridotto" xfId="350"/>
    <cellStyle name="_Column2_05 bdg ridotto 2" xfId="351"/>
    <cellStyle name="_Column2_05 Bdgt per CDA 19 01" xfId="352"/>
    <cellStyle name="_Column2_05 CFR 1" xfId="353"/>
    <cellStyle name="_Column2_05 CFR 1 Frozen" xfId="354"/>
    <cellStyle name="_Column2_05 Linea ROF" xfId="355"/>
    <cellStyle name="_Column2_05 Linea ROF 2" xfId="356"/>
    <cellStyle name="_Column2_06 Marelli Proventi Oneri full year" xfId="357"/>
    <cellStyle name="_Column2_06 Marelli Proventi Oneri full year_159 - ladder 4d -28-11-05" xfId="358"/>
    <cellStyle name="_Column2_06 Marelli Proventi Oneri full year_MIX" xfId="359"/>
    <cellStyle name="_Column2_06_DBOPS_Actl_C13" xfId="360"/>
    <cellStyle name="_Column2_06_DBOPS_Actl_C13 2" xfId="361"/>
    <cellStyle name="_Column2_08 Cambi" xfId="362"/>
    <cellStyle name="_Column2_08 Memo 9 + 3" xfId="363"/>
    <cellStyle name="_Column2_08 Memo 9 + 3 2" xfId="364"/>
    <cellStyle name="_Column2_08 Memo ROF Last" xfId="365"/>
    <cellStyle name="_Column2_08 Memo ROF Last 2" xfId="366"/>
    <cellStyle name="_Column2_08 Settori Settembre" xfId="367"/>
    <cellStyle name="_Column2_08 Settori Settembre 2" xfId="368"/>
    <cellStyle name="_Column2_09 Actl CE SP CFL" xfId="369"/>
    <cellStyle name="_Column2_09-CNH Flash report-2004_DB_frz_bis" xfId="370"/>
    <cellStyle name="_Column2_10 Summary" xfId="371"/>
    <cellStyle name="_Column2_10 Summary_159 - ladder 4d -28-11-05" xfId="372"/>
    <cellStyle name="_Column2_10 Summary_MIX" xfId="373"/>
    <cellStyle name="_Column2_13 Margini di Miglior.FERRARI" xfId="374"/>
    <cellStyle name="_Column2_13 Margini di Miglior.FERRARI_159 - ladder 4d -28-11-05" xfId="375"/>
    <cellStyle name="_Column2_13 Margini di Miglior.FERRARI_MIX" xfId="376"/>
    <cellStyle name="_Column2_13 Margini di Miglior.MARELLI" xfId="377"/>
    <cellStyle name="_Column2_13 Margini di Miglior.MARELLI_159 - ladder 4d -28-11-05" xfId="378"/>
    <cellStyle name="_Column2_13 Margini di Miglior.MARELLI_MIX" xfId="379"/>
    <cellStyle name="_Column2_159 - ladder 4d -28-11-05" xfId="380"/>
    <cellStyle name="_Column2_24-02-12 Cash Flow Q4 &amp; Year end GPS" xfId="381"/>
    <cellStyle name="_Column2_24-02-12 Cash Flow Q4 &amp; Year end GPS 2" xfId="382"/>
    <cellStyle name="_Column2_940 627.000 volumi  1.6 BZ 7,5%" xfId="383"/>
    <cellStyle name="_Column2_940 627.000 volumi  1.6 BZ 7,5% 2" xfId="384"/>
    <cellStyle name="_Column2_955 230 CV_AT6 Gennaio 2010 gdx gen09 2603071" xfId="385"/>
    <cellStyle name="_Column2_955 Mix versioni allestimenti 030907 x LACROCE" xfId="386"/>
    <cellStyle name="_Column2_a-D PFN 31-12-2003 vs. 31-12-02" xfId="387"/>
    <cellStyle name="_Column2_ASaetta2" xfId="388"/>
    <cellStyle name="_Column2_ASaetta2 2" xfId="389"/>
    <cellStyle name="_Column2_ASaetta2_159 - ladder 4d -28-11-05" xfId="390"/>
    <cellStyle name="_Column2_ASaetta2_MIX" xfId="391"/>
    <cellStyle name="_Column2_ASaetta3" xfId="392"/>
    <cellStyle name="_Column2_ASaetta3 2" xfId="393"/>
    <cellStyle name="_Column2_ASaetta6" xfId="394"/>
    <cellStyle name="_Column2_ASaetta6 2" xfId="395"/>
    <cellStyle name="_Column2_Avio Graf" xfId="396"/>
    <cellStyle name="_Column2_Avio Graf_159 - ladder 4d -28-11-05" xfId="397"/>
    <cellStyle name="_Column2_Avio Graf_MIX" xfId="398"/>
    <cellStyle name="_Column2_Avio Proventi Oneri full year" xfId="399"/>
    <cellStyle name="_Column2_Avio Proventi Oneri full year_159 - ladder 4d -28-11-05" xfId="400"/>
    <cellStyle name="_Column2_Avio Proventi Oneri full year_MIX" xfId="401"/>
    <cellStyle name="_Column2_B.C. NOV 2005" xfId="402"/>
    <cellStyle name="_Column2_B.C. NOV 2005 2" xfId="403"/>
    <cellStyle name="_Column2_B.S. Graf. ROF5 II°Q e 6ytd" xfId="404"/>
    <cellStyle name="_Column2_B.S.Dett. Prov.On.Op.Stra" xfId="405"/>
    <cellStyle name="_Column2_B.S.Dett. Prov.On.Op.Stra 2" xfId="406"/>
    <cellStyle name="_Column2_B.S.Dett. Prov.On.Op.Stra_159 - ladder 4d -28-11-05" xfId="407"/>
    <cellStyle name="_Column2_B.S.Dett. Prov.On.Op.Stra_MIX" xfId="408"/>
    <cellStyle name="_Column2_B.Sol. Prov.On.OP.STRA.DEF" xfId="409"/>
    <cellStyle name="_Column2_B.Sol. Prov.On.OP.STRA.DEF 2" xfId="410"/>
    <cellStyle name="_Column2_Bdg '04 cons" xfId="411"/>
    <cellStyle name="_Column2_Bus. Sol. ON. PROV. OP. - STRA" xfId="412"/>
    <cellStyle name="_Column2_BUS.SOL. - Var. R.O. 3Q-9ytd" xfId="413"/>
    <cellStyle name="_Column2_BUS.SOL. - Var. R.O. 3Q-9ytd 2" xfId="414"/>
    <cellStyle name="_Column2_C12_ Cash flow 2 last" xfId="415"/>
    <cellStyle name="_Column2_caricamento quarter 1" xfId="416"/>
    <cellStyle name="_Column2_caricamento quarter 1 2" xfId="417"/>
    <cellStyle name="_Column2_Cartel1" xfId="418"/>
    <cellStyle name="_Column2_Cartel1 2" xfId="419"/>
    <cellStyle name="_Column2_Cartel2" xfId="420"/>
    <cellStyle name="_Column2_Cartel2 (2)" xfId="421"/>
    <cellStyle name="_Column2_Cartel2 2" xfId="422"/>
    <cellStyle name="_Column2_Cartel2 3" xfId="423"/>
    <cellStyle name="_Column2_Cartel2_03_CFR Base-Best_4" xfId="424"/>
    <cellStyle name="_Column2_Cartel2_03_CFR Base-Best_4 2" xfId="425"/>
    <cellStyle name="_Column2_Cartel2_03_IndFin Bdg 04" xfId="426"/>
    <cellStyle name="_Column2_Cartel2_04 Bdgt per CDA 19 01  File 2" xfId="427"/>
    <cellStyle name="_Column2_Cartel2_04 Bdgt per CDA 19 01  File 2 2" xfId="428"/>
    <cellStyle name="_Column2_Cartel2_1" xfId="429"/>
    <cellStyle name="_Column2_Cartel2_159 - ladder 4d -28-11-05" xfId="430"/>
    <cellStyle name="_Column2_Cartel2_Dati" xfId="431"/>
    <cellStyle name="_Column2_Cartel2_Dati 2" xfId="432"/>
    <cellStyle name="_Column2_Cartel2_IndFinIT_Forecast1_04EnglVers" xfId="433"/>
    <cellStyle name="_Column2_Cartel2_MIX" xfId="434"/>
    <cellStyle name="_Column2_Cartel26" xfId="435"/>
    <cellStyle name="_Column2_Cartel26 2" xfId="436"/>
    <cellStyle name="_Column2_Cartel3" xfId="437"/>
    <cellStyle name="_Column2_Cartel3_1" xfId="438"/>
    <cellStyle name="_Column2_Cartel3_1 2" xfId="439"/>
    <cellStyle name="_Column2_Cartel31" xfId="440"/>
    <cellStyle name="_Column2_Cartel31 2" xfId="441"/>
    <cellStyle name="_Column2_Cartel31_159 - ladder 4d -28-11-05" xfId="442"/>
    <cellStyle name="_Column2_Cartel31_MIX" xfId="443"/>
    <cellStyle name="_Column2_cash flow  per quarter" xfId="444"/>
    <cellStyle name="_Column2_Cash flow 2002-2006" xfId="445"/>
    <cellStyle name="_Column2_cash flow 2003 gruppo" xfId="446"/>
    <cellStyle name="_Column2_cash flow c13" xfId="447"/>
    <cellStyle name="_Column2_cash flow c13 2" xfId="448"/>
    <cellStyle name="_Column2_cash flow di  rof prova con codici" xfId="449"/>
    <cellStyle name="_Column2_cash flow industriali finanziarie" xfId="450"/>
    <cellStyle name="_Column2_cash flow rof 2" xfId="451"/>
    <cellStyle name="_Column2_CashFlow_formatFinance_Q4_F9+3 Full Year" xfId="452"/>
    <cellStyle name="_Column2_CashFlow_formatFinance_Q4_F9+3 Full Year 2" xfId="453"/>
    <cellStyle name="_Column2_CDA27-3-03splitecopat" xfId="454"/>
    <cellStyle name="_Column2_CF Fiat Rof5 Analisti" xfId="455"/>
    <cellStyle name="_Column2_CF Fiat Rof5 Analisti 2" xfId="456"/>
    <cellStyle name="_Column2_CFR 9 + 3 vs Piano Rilancio_3" xfId="457"/>
    <cellStyle name="_Column2_Comau Proventi Oneri full year" xfId="458"/>
    <cellStyle name="_Column2_Comau Proventi Oneri full year_159 - ladder 4d -28-11-05" xfId="459"/>
    <cellStyle name="_Column2_Comau Proventi Oneri full year_MIX" xfId="460"/>
    <cellStyle name="_Column2_D PFN 31-12- 2002 vs. 31-12-01" xfId="461"/>
    <cellStyle name="_Column2_D PFN 31-12- 2002 vs. 31-12-01_159 - ladder 4d -28-11-05" xfId="462"/>
    <cellStyle name="_Column2_D PFN 31-12- 2002 vs. 31-12-01_MIX" xfId="463"/>
    <cellStyle name="_Column2_D PFN 31-12-2003 vs. 31-12-02" xfId="464"/>
    <cellStyle name="_Column2_DATA_ENTRY" xfId="465"/>
    <cellStyle name="_Column2_DATA_ENTRY_159 - ladder 4d -28-11-05" xfId="466"/>
    <cellStyle name="_Column2_DATA_ENTRY_MIX" xfId="467"/>
    <cellStyle name="_Column2_DB - On Prov Str piano" xfId="468"/>
    <cellStyle name="_Column2_DB - On Prov Str piano 2" xfId="469"/>
    <cellStyle name="_Column2_DB - PROV. ON.STRA" xfId="470"/>
    <cellStyle name="_Column2_DB Complessivo 02 03 04" xfId="471"/>
    <cellStyle name="_Column2_DB Discontinuing 031216Rev (version 1)" xfId="472"/>
    <cellStyle name="_Column2_DB Discontinuing 031216Rev (version 1) 2" xfId="473"/>
    <cellStyle name="_Column2_DB OPS Settori DEF 13-11" xfId="474"/>
    <cellStyle name="_Column2_DB OPS Settori DEF 13-11 2" xfId="475"/>
    <cellStyle name="_Column2_Delta Cambi" xfId="476"/>
    <cellStyle name="_Column2_Delta Cambi 2" xfId="477"/>
    <cellStyle name="_Column2_Delta Cambi_159 - ladder 4d -28-11-05" xfId="478"/>
    <cellStyle name="_Column2_Delta Cambi_MIX" xfId="479"/>
    <cellStyle name="_Column2_DELTA marzo 2006" xfId="480"/>
    <cellStyle name="_Column2_DELTA marzo 2006 2" xfId="481"/>
    <cellStyle name="_Column2_delta perimetro 2vs ytd" xfId="482"/>
    <cellStyle name="_Column2_Dett. On. Prov. Op.- Stra. " xfId="483"/>
    <cellStyle name="_Column2_Dett. On. Prov. Op.- Stra.  2" xfId="484"/>
    <cellStyle name="_Column2_Dett. On. Prov. Op.- Stra. _159 - ladder 4d -28-11-05" xfId="485"/>
    <cellStyle name="_Column2_Dett. On. Prov. Op.- Stra. _MIX" xfId="486"/>
    <cellStyle name="_Column2_Dett. Prov.On.Op.Stra" xfId="487"/>
    <cellStyle name="_Column2_Dett. Prov.On.Op.Stra 2" xfId="488"/>
    <cellStyle name="_Column2_Dett. Prov.On.Op.Stra_159 - ladder 4d -28-11-05" xfId="489"/>
    <cellStyle name="_Column2_Dett. Prov.On.Op.Stra_MIX" xfId="490"/>
    <cellStyle name="_Column2_dettagli per memo ROF1" xfId="491"/>
    <cellStyle name="_Column2_DocxCEO Fcst Rev" xfId="492"/>
    <cellStyle name="_Column2_DocxCEO Fcst Rev 2" xfId="493"/>
    <cellStyle name="_Column2_DocxCEO Fcst Rev_159 - ladder 4d -28-11-05" xfId="494"/>
    <cellStyle name="_Column2_DocxCEO Fcst Rev_MIX" xfId="495"/>
    <cellStyle name="_Column2_e-Cash flow by quarter" xfId="496"/>
    <cellStyle name="_Column2_Evoluzione npv 07-09-05" xfId="497"/>
    <cellStyle name="_Column2_Evoluzione npv 07-09-05 2" xfId="498"/>
    <cellStyle name="_Column2_FREE CASH FLOW" xfId="499"/>
    <cellStyle name="_Column2_FREE CASH FLOW 2" xfId="500"/>
    <cellStyle name="_Column2_FREE CASH FLOW." xfId="501"/>
    <cellStyle name="_Column2_FREE CASH FLOW. 2" xfId="502"/>
    <cellStyle name="_Column2_Grafici" xfId="503"/>
    <cellStyle name="_Column2_Grafici 2" xfId="504"/>
    <cellStyle name="_Column2_Grafici Operating Q1" xfId="505"/>
    <cellStyle name="_Column2_Highlights" xfId="506"/>
    <cellStyle name="_Column2_Ind Fin 2 QT" xfId="507"/>
    <cellStyle name="_Column2_Ind Fin 2 QT 2" xfId="508"/>
    <cellStyle name="_Column2_IndFinIT_Forecast1_04EnglVers" xfId="509"/>
    <cellStyle name="_Column2_IndFinIT_Forecast1_04EnglVers 2" xfId="510"/>
    <cellStyle name="_Column2_Iniz. Dic. 05 solo f.l.p. 05-09-06" xfId="511"/>
    <cellStyle name="_Column2_Iniz. Dic. 05 solo f.l.p. 05-09-06 2" xfId="512"/>
    <cellStyle name="_Column2_JUNIOR - aggiornamento 07-10-15" xfId="513"/>
    <cellStyle name="_Column2_lineaccesori" xfId="514"/>
    <cellStyle name="_Column2_MEMO con TABELLE" xfId="515"/>
    <cellStyle name="_Column2_MEMO con TABELLE 2" xfId="516"/>
    <cellStyle name="_Column2_MIS 22" xfId="517"/>
    <cellStyle name="_Column2_MIS 26" xfId="518"/>
    <cellStyle name="_Column2_MIS2" xfId="519"/>
    <cellStyle name="_Column2_MIS2_1" xfId="520"/>
    <cellStyle name="_Column2_MIX" xfId="521"/>
    <cellStyle name="_Column2_MOD. 159 LWB CORR 07-06" xfId="522"/>
    <cellStyle name="_Column2_MOD. 159 LWB CORR 07-06 2" xfId="523"/>
    <cellStyle name="_Column2_MOD. AGG. PER GEC (C. VITA 425.000) -publ.- 14-12-05" xfId="524"/>
    <cellStyle name="_Column2_MOD. CROMA F.L.P. 04-07-06 " xfId="525"/>
    <cellStyle name="_Column2_MOD. CROMA F.L.P. 04-07-06  2" xfId="526"/>
    <cellStyle name="_Column2_MOD. CROMA PER P.O.  06-09-06" xfId="527"/>
    <cellStyle name="_Column2_MOD. CROMA PER P.O.  06-09-06 2" xfId="528"/>
    <cellStyle name="_Column2_MOD. CROMA TOT.  26-07-06 " xfId="529"/>
    <cellStyle name="_Column2_MOD. CROMA TOT.  26-07-06  2" xfId="530"/>
    <cellStyle name="_Column2_N.DELTA HPE AGG 18-07-05 l.c. 07 vol 217000 " xfId="531"/>
    <cellStyle name="_Column2_N.DELTA HPE AGG 18-07-05 l.c. 07 vol 217000  2" xfId="532"/>
    <cellStyle name="_Column2_NUOVO FORMAT enti di stato" xfId="533"/>
    <cellStyle name="_Column2_NUOVO FORMAT enti di stato 2" xfId="534"/>
    <cellStyle name="_Column2_NUOVO FORMATPANDA SPORT 26 11" xfId="535"/>
    <cellStyle name="_Column2_NUOVO FORMATPANDA SPORT 26 11 2" xfId="536"/>
    <cellStyle name="_Column2_On Prov Str C13" xfId="537"/>
    <cellStyle name="_Column2_On Prov Str C13 2" xfId="538"/>
    <cellStyle name="_Column2_On Prov Str C13_159 - ladder 4d -28-11-05" xfId="539"/>
    <cellStyle name="_Column2_On Prov Str C13_MIX" xfId="540"/>
    <cellStyle name="_Column2_Operativi e Straordinari CNH" xfId="541"/>
    <cellStyle name="_Column2_Operativi e Straordinari CNH_159 - ladder 4d -28-11-05" xfId="542"/>
    <cellStyle name="_Column2_Operativi e Straordinari CNH_MIX" xfId="543"/>
    <cellStyle name="_Column2_Operativi e Straordinari Iveco" xfId="544"/>
    <cellStyle name="_Column2_Operativi e Straordinari Iveco_159 - ladder 4d -28-11-05" xfId="545"/>
    <cellStyle name="_Column2_Operativi e Straordinari Iveco_MIX" xfId="546"/>
    <cellStyle name="_Column2_Perim 2004 e 4 T" xfId="547"/>
    <cellStyle name="_Column2_PIANO FIAT New Tariffe_311006" xfId="548"/>
    <cellStyle name="_Column2_PIANO FIAT New Tariffe_311006 2" xfId="549"/>
    <cellStyle name="_Column2_Piano_Strategico_05-07_BaseBdg05_FL_Commerciale" xfId="550"/>
    <cellStyle name="_Column2_Piano_Strategico_05-07_BaseBdg05_FL_Commerciale 2" xfId="551"/>
    <cellStyle name="_Column2_Piano_Strategico_05-07_BaseBdg05_LCV" xfId="552"/>
    <cellStyle name="_Column2_PianoRecupero" xfId="553"/>
    <cellStyle name="_Column2_PianoRecupero 2" xfId="554"/>
    <cellStyle name="_Column2_Pivot ABC" xfId="555"/>
    <cellStyle name="_Column2_Pivot ABC 2" xfId="556"/>
    <cellStyle name="_Column2_PRESENTAZIONE 627.000 VOLUMI CON 1.6 BZ" xfId="557"/>
    <cellStyle name="_Column2_PRESENTAZIONE 627.000 VOLUMI CON 1.6 BZ 2" xfId="558"/>
    <cellStyle name="_Column2_Presentazione(Schema)" xfId="559"/>
    <cellStyle name="_Column2_Presentazione(Schema) 2" xfId="560"/>
    <cellStyle name="_Column2_ROF 03 06" xfId="561"/>
    <cellStyle name="_Column2_ROF 03 06_159 - ladder 4d -28-11-05" xfId="562"/>
    <cellStyle name="_Column2_ROF 03 06_MIX" xfId="563"/>
    <cellStyle name="_Column2_Sett.non Ind.- On.Prov.Op.&amp; Straord-Ris.Part. Toro Itedi Bus Sol" xfId="564"/>
    <cellStyle name="_Column2_Sett.non Ind.- On.Prov.Op.&amp; Straord-Ris.Part. Toro Itedi Bus Sol_159 - ladder 4d -28-11-05" xfId="565"/>
    <cellStyle name="_Column2_Sett.non Ind.- On.Prov.Op.&amp; Straord-Ris.Part. Toro Itedi Bus Sol_MIX" xfId="566"/>
    <cellStyle name="_Column2_simulazione costi serie speciali" xfId="567"/>
    <cellStyle name="_Column2_SINTESI 159 21 SETT schema" xfId="568"/>
    <cellStyle name="_Column2_SINTESI 159 21 SETT schema 2" xfId="569"/>
    <cellStyle name="_Column2_SINTESI 159 7 SETT" xfId="570"/>
    <cellStyle name="_Column2_SINTESI 159 7 SETT 2" xfId="571"/>
    <cellStyle name="_Column2_SINTESI 159 7 SETT3" xfId="572"/>
    <cellStyle name="_Column2_SINTESI 159 7 SETT3 2" xfId="573"/>
    <cellStyle name="_Column2_SINTESI 312 22 nov schema" xfId="574"/>
    <cellStyle name="_Column2_SINTESI 312 22 nov schema 2" xfId="575"/>
    <cellStyle name="_Column2_TDB Master File" xfId="576"/>
    <cellStyle name="_Column2_TDB Master File 2" xfId="577"/>
    <cellStyle name="_Column2_Teksid Proventi Oneri full year" xfId="578"/>
    <cellStyle name="_Column2_Teksid Proventi Oneri full year_159 - ladder 4d -28-11-05" xfId="579"/>
    <cellStyle name="_Column2_Teksid Proventi Oneri full year_MIX" xfId="580"/>
    <cellStyle name="_Column2_trimestri bozza" xfId="581"/>
    <cellStyle name="_Column2_trimestri bozza1" xfId="582"/>
    <cellStyle name="_Column2_varianze Auto" xfId="583"/>
    <cellStyle name="_Column2_Working Capital Grafici" xfId="584"/>
    <cellStyle name="_Column2_Working Capital Grafici 2" xfId="585"/>
    <cellStyle name="_Column2_z-Riconciliazione 2 qt. c.f. analisti" xfId="586"/>
    <cellStyle name="_Column3" xfId="587"/>
    <cellStyle name="_Column3_00 File" xfId="588"/>
    <cellStyle name="_Column3_01 Operativi e Straordinari vs Bdg &amp; LY SSD Auto" xfId="589"/>
    <cellStyle name="_Column3_01 Operativi e Straordinari vs Bdg &amp; LY SSD Auto_159 - ladder 4d -28-11-05" xfId="590"/>
    <cellStyle name="_Column3_01 Operativi e Straordinari vs Bdg &amp; LY SSD Auto_MIX" xfId="591"/>
    <cellStyle name="_Column3_02 CFR" xfId="592"/>
    <cellStyle name="_Column3_02 CFR Frozen" xfId="593"/>
    <cellStyle name="_Column3_02 CFR_159 - ladder 4d -28-11-05" xfId="594"/>
    <cellStyle name="_Column3_02 CFR_MIX" xfId="595"/>
    <cellStyle name="_Column3_02 Sintesi" xfId="596"/>
    <cellStyle name="_Column3_020715_Analisi x Linea (Aggregati)" xfId="597"/>
    <cellStyle name="_Column3_03 Actl CE SP CFL" xfId="598"/>
    <cellStyle name="_Column3_03 Bdgt" xfId="599"/>
    <cellStyle name="_Column3_03 C 13 040217" xfId="600"/>
    <cellStyle name="_Column3_03 CE SP CFL" xfId="601"/>
    <cellStyle name="_Column3_03 CFR Old New" xfId="602"/>
    <cellStyle name="_Column3_03 Linea Actl" xfId="603"/>
    <cellStyle name="_Column3_03 Memo fcst" xfId="604"/>
    <cellStyle name="_Column3_03 Trimestralizzato" xfId="605"/>
    <cellStyle name="_Column3_03_CFR Base-Best_4" xfId="606"/>
    <cellStyle name="_Column3_03_IndFin Bdg 04" xfId="607"/>
    <cellStyle name="_Column3_03-02-12 Cash Flow Q4  Year end GPS" xfId="608"/>
    <cellStyle name="_Column3_030321_CE-SPA-CF Fcst 6+6_Mens-Trim_2" xfId="609"/>
    <cellStyle name="_Column3_030321_CE-SPA-CF Fcst 6+6_Mens-Trim_2_159 - ladder 4d -28-11-05" xfId="610"/>
    <cellStyle name="_Column3_030321_CE-SPA-CF Fcst 6+6_Mens-Trim_2_MIX" xfId="611"/>
    <cellStyle name="_Column3_030527_Piano di Rilancio" xfId="612"/>
    <cellStyle name="_Column3_031014_DB OPStr" xfId="613"/>
    <cellStyle name="_Column3_031121_analisi trim bdg04" xfId="614"/>
    <cellStyle name="_Column3_031212_DB OPS" xfId="615"/>
    <cellStyle name="_Column3_031222_DB OPS" xfId="616"/>
    <cellStyle name="_Column3_04 Bdgt per CDA 19 01  File 2" xfId="617"/>
    <cellStyle name="_Column3_04 Bdgt per CDA 19 01 s c" xfId="618"/>
    <cellStyle name="_Column3_04 CFR2_MeseProgr." xfId="619"/>
    <cellStyle name="_Column3_04 CFR2_MeseProgr._159 - ladder 4d -28-11-05" xfId="620"/>
    <cellStyle name="_Column3_04 CFR2_MeseProgr._MIX" xfId="621"/>
    <cellStyle name="_Column3_04 OPSt 02 07" xfId="622"/>
    <cellStyle name="_Column3_05 bdg ridotto" xfId="623"/>
    <cellStyle name="_Column3_05 Bdgt per CDA 19 01" xfId="624"/>
    <cellStyle name="_Column3_05 CFR 1" xfId="625"/>
    <cellStyle name="_Column3_05 CFR 1 Frozen" xfId="626"/>
    <cellStyle name="_Column3_05 Linea ROF" xfId="627"/>
    <cellStyle name="_Column3_06 Marelli Proventi Oneri full year" xfId="628"/>
    <cellStyle name="_Column3_06 Marelli Proventi Oneri full year_159 - ladder 4d -28-11-05" xfId="629"/>
    <cellStyle name="_Column3_06 Marelli Proventi Oneri full year_MIX" xfId="630"/>
    <cellStyle name="_Column3_06_DBOPS_Actl_C13" xfId="631"/>
    <cellStyle name="_Column3_08 Cambi" xfId="632"/>
    <cellStyle name="_Column3_08 Memo 9 + 3" xfId="633"/>
    <cellStyle name="_Column3_08 Memo ROF Last" xfId="634"/>
    <cellStyle name="_Column3_08 Settori Settembre" xfId="635"/>
    <cellStyle name="_Column3_09 Actl CE SP CFL" xfId="636"/>
    <cellStyle name="_Column3_09-CNH Flash report-2004_DB_frz_bis" xfId="637"/>
    <cellStyle name="_Column3_10 Summary" xfId="638"/>
    <cellStyle name="_Column3_10 Summary_159 - ladder 4d -28-11-05" xfId="639"/>
    <cellStyle name="_Column3_10 Summary_MIX" xfId="640"/>
    <cellStyle name="_Column3_13 Margini di Miglior.FERRARI" xfId="641"/>
    <cellStyle name="_Column3_13 Margini di Miglior.FERRARI_159 - ladder 4d -28-11-05" xfId="642"/>
    <cellStyle name="_Column3_13 Margini di Miglior.FERRARI_MIX" xfId="643"/>
    <cellStyle name="_Column3_13 Margini di Miglior.MARELLI" xfId="644"/>
    <cellStyle name="_Column3_13 Margini di Miglior.MARELLI_159 - ladder 4d -28-11-05" xfId="645"/>
    <cellStyle name="_Column3_13 Margini di Miglior.MARELLI_MIX" xfId="646"/>
    <cellStyle name="_Column3_159 - ladder 4d -28-11-05" xfId="647"/>
    <cellStyle name="_Column3_24-02-12 Cash Flow Q4 &amp; Year end GPS" xfId="648"/>
    <cellStyle name="_Column3_940 627.000 volumi  1.6 BZ 7,5%" xfId="649"/>
    <cellStyle name="_Column3_955 230 CV_AT6 Gennaio 2010 gdx gen09 2603071" xfId="650"/>
    <cellStyle name="_Column3_955 Mix versioni allestimenti 030907 x LACROCE" xfId="651"/>
    <cellStyle name="_Column3_a-D PFN 31-12-2003 vs. 31-12-02" xfId="652"/>
    <cellStyle name="_Column3_ASaetta2" xfId="653"/>
    <cellStyle name="_Column3_ASaetta2_159 - ladder 4d -28-11-05" xfId="654"/>
    <cellStyle name="_Column3_ASaetta2_MIX" xfId="655"/>
    <cellStyle name="_Column3_ASaetta3" xfId="656"/>
    <cellStyle name="_Column3_ASaetta6" xfId="657"/>
    <cellStyle name="_Column3_Avio Graf" xfId="658"/>
    <cellStyle name="_Column3_Avio Graf_159 - ladder 4d -28-11-05" xfId="659"/>
    <cellStyle name="_Column3_Avio Graf_MIX" xfId="660"/>
    <cellStyle name="_Column3_Avio Proventi Oneri full year" xfId="661"/>
    <cellStyle name="_Column3_Avio Proventi Oneri full year_159 - ladder 4d -28-11-05" xfId="662"/>
    <cellStyle name="_Column3_Avio Proventi Oneri full year_MIX" xfId="663"/>
    <cellStyle name="_Column3_B.C. NOV 2005" xfId="664"/>
    <cellStyle name="_Column3_B.S. Graf. ROF5 II°Q e 6ytd" xfId="665"/>
    <cellStyle name="_Column3_B.S.Dett. Prov.On.Op.Stra" xfId="666"/>
    <cellStyle name="_Column3_B.S.Dett. Prov.On.Op.Stra_159 - ladder 4d -28-11-05" xfId="667"/>
    <cellStyle name="_Column3_B.S.Dett. Prov.On.Op.Stra_MIX" xfId="668"/>
    <cellStyle name="_Column3_B.Sol. Prov.On.OP.STRA.DEF" xfId="669"/>
    <cellStyle name="_Column3_Bus. Sol. ON. PROV. OP. - STRA" xfId="670"/>
    <cellStyle name="_Column3_BUS.SOL. - Var. R.O. 3Q-9ytd" xfId="671"/>
    <cellStyle name="_Column3_C12_ Cash flow 2 last" xfId="672"/>
    <cellStyle name="_Column3_caricamento quarter 1" xfId="673"/>
    <cellStyle name="_Column3_Cartel1" xfId="674"/>
    <cellStyle name="_Column3_Cartel2" xfId="675"/>
    <cellStyle name="_Column3_Cartel2 (2)" xfId="676"/>
    <cellStyle name="_Column3_Cartel2_03_CFR Base-Best_4" xfId="677"/>
    <cellStyle name="_Column3_Cartel2_03_IndFin Bdg 04" xfId="678"/>
    <cellStyle name="_Column3_Cartel2_04 Bdgt per CDA 19 01  File 2" xfId="679"/>
    <cellStyle name="_Column3_Cartel2_1" xfId="680"/>
    <cellStyle name="_Column3_Cartel2_159 - ladder 4d -28-11-05" xfId="681"/>
    <cellStyle name="_Column3_Cartel2_Dati" xfId="682"/>
    <cellStyle name="_Column3_Cartel2_IndFinIT_Forecast1_04EnglVers" xfId="683"/>
    <cellStyle name="_Column3_Cartel2_MIX" xfId="684"/>
    <cellStyle name="_Column3_Cartel26" xfId="685"/>
    <cellStyle name="_Column3_Cartel3" xfId="686"/>
    <cellStyle name="_Column3_Cartel3_1" xfId="687"/>
    <cellStyle name="_Column3_Cartel31" xfId="688"/>
    <cellStyle name="_Column3_Cartel31_159 - ladder 4d -28-11-05" xfId="689"/>
    <cellStyle name="_Column3_Cartel31_MIX" xfId="690"/>
    <cellStyle name="_Column3_cash flow  per quarter" xfId="691"/>
    <cellStyle name="_Column3_Cash flow 2002-2006" xfId="692"/>
    <cellStyle name="_Column3_cash flow 2003 gruppo" xfId="693"/>
    <cellStyle name="_Column3_cash flow c13" xfId="694"/>
    <cellStyle name="_Column3_cash flow di  rof prova con codici" xfId="695"/>
    <cellStyle name="_Column3_cash flow industriali finanziarie" xfId="696"/>
    <cellStyle name="_Column3_cash flow rof 2" xfId="697"/>
    <cellStyle name="_Column3_CashFlow_formatFinance_Q4_F9+3 Full Year" xfId="698"/>
    <cellStyle name="_Column3_CDA27-3-03splitecopat" xfId="699"/>
    <cellStyle name="_Column3_CF Fiat Rof5 Analisti" xfId="700"/>
    <cellStyle name="_Column3_CFR 9 + 3 vs Piano Rilancio_3" xfId="701"/>
    <cellStyle name="_Column3_Comau Proventi Oneri full year" xfId="702"/>
    <cellStyle name="_Column3_Comau Proventi Oneri full year_159 - ladder 4d -28-11-05" xfId="703"/>
    <cellStyle name="_Column3_Comau Proventi Oneri full year_MIX" xfId="704"/>
    <cellStyle name="_Column3_D PFN 31-12- 2002 vs. 31-12-01" xfId="705"/>
    <cellStyle name="_Column3_D PFN 31-12- 2002 vs. 31-12-01_159 - ladder 4d -28-11-05" xfId="706"/>
    <cellStyle name="_Column3_D PFN 31-12- 2002 vs. 31-12-01_MIX" xfId="707"/>
    <cellStyle name="_Column3_D PFN 31-12-2003 vs. 31-12-02" xfId="708"/>
    <cellStyle name="_Column3_DATA_ENTRY" xfId="709"/>
    <cellStyle name="_Column3_DATA_ENTRY_159 - ladder 4d -28-11-05" xfId="710"/>
    <cellStyle name="_Column3_DATA_ENTRY_MIX" xfId="711"/>
    <cellStyle name="_Column3_DB - On Prov Str piano" xfId="712"/>
    <cellStyle name="_Column3_DB - PROV. ON.STRA" xfId="713"/>
    <cellStyle name="_Column3_DB Complessivo 02 03 04" xfId="714"/>
    <cellStyle name="_Column3_DB Discontinuing 031216Rev (version 1)" xfId="715"/>
    <cellStyle name="_Column3_DB OPS Settori DEF 13-11" xfId="716"/>
    <cellStyle name="_Column3_Delta Cambi" xfId="717"/>
    <cellStyle name="_Column3_Delta Cambi_159 - ladder 4d -28-11-05" xfId="718"/>
    <cellStyle name="_Column3_Delta Cambi_MIX" xfId="719"/>
    <cellStyle name="_Column3_DELTA marzo 2006" xfId="720"/>
    <cellStyle name="_Column3_delta perimetro 2vs ytd" xfId="721"/>
    <cellStyle name="_Column3_Dett. On. Prov. Op.- Stra. " xfId="722"/>
    <cellStyle name="_Column3_Dett. On. Prov. Op.- Stra. _159 - ladder 4d -28-11-05" xfId="723"/>
    <cellStyle name="_Column3_Dett. On. Prov. Op.- Stra. _MIX" xfId="724"/>
    <cellStyle name="_Column3_Dett. Prov.On.Op.Stra" xfId="725"/>
    <cellStyle name="_Column3_Dett. Prov.On.Op.Stra_159 - ladder 4d -28-11-05" xfId="726"/>
    <cellStyle name="_Column3_Dett. Prov.On.Op.Stra_MIX" xfId="727"/>
    <cellStyle name="_Column3_dettagli per memo ROF1" xfId="728"/>
    <cellStyle name="_Column3_DocxCEO Fcst Rev" xfId="729"/>
    <cellStyle name="_Column3_DocxCEO Fcst Rev_159 - ladder 4d -28-11-05" xfId="730"/>
    <cellStyle name="_Column3_DocxCEO Fcst Rev_MIX" xfId="731"/>
    <cellStyle name="_Column3_e-Cash flow by quarter" xfId="732"/>
    <cellStyle name="_Column3_Evoluzione npv 07-09-05" xfId="733"/>
    <cellStyle name="_Column3_FREE CASH FLOW" xfId="734"/>
    <cellStyle name="_Column3_FREE CASH FLOW." xfId="735"/>
    <cellStyle name="_Column3_Grafici" xfId="736"/>
    <cellStyle name="_Column3_Grafici Operating Q1" xfId="737"/>
    <cellStyle name="_Column3_Highlights" xfId="738"/>
    <cellStyle name="_Column3_Ind Fin 2 QT" xfId="739"/>
    <cellStyle name="_Column3_IndFinIT_Forecast1_04EnglVers" xfId="740"/>
    <cellStyle name="_Column3_Iniz. Dic. 05 solo f.l.p. 05-09-06" xfId="741"/>
    <cellStyle name="_Column3_JUNIOR - aggiornamento 07-10-15" xfId="742"/>
    <cellStyle name="_Column3_lineaccesori" xfId="743"/>
    <cellStyle name="_Column3_MEMO con TABELLE" xfId="744"/>
    <cellStyle name="_Column3_MIS 22" xfId="745"/>
    <cellStyle name="_Column3_MIS 26" xfId="746"/>
    <cellStyle name="_Column3_MIS2" xfId="747"/>
    <cellStyle name="_Column3_MIS2_1" xfId="748"/>
    <cellStyle name="_Column3_MIX" xfId="749"/>
    <cellStyle name="_Column3_MOD. 159 LWB CORR 07-06" xfId="750"/>
    <cellStyle name="_Column3_MOD. AGG. PER GEC (C. VITA 425.000) -publ.- 14-12-05" xfId="751"/>
    <cellStyle name="_Column3_MOD. CROMA F.L.P. 04-07-06 " xfId="752"/>
    <cellStyle name="_Column3_MOD. CROMA PER P.O.  06-09-06" xfId="753"/>
    <cellStyle name="_Column3_MOD. CROMA TOT.  26-07-06 " xfId="754"/>
    <cellStyle name="_Column3_N.DELTA HPE AGG 18-07-05 l.c. 07 vol 217000 " xfId="755"/>
    <cellStyle name="_Column3_NUOVO FORMAT enti di stato" xfId="756"/>
    <cellStyle name="_Column3_NUOVO FORMATPANDA SPORT 26 11" xfId="757"/>
    <cellStyle name="_Column3_On Prov Str C13" xfId="758"/>
    <cellStyle name="_Column3_On Prov Str C13_159 - ladder 4d -28-11-05" xfId="759"/>
    <cellStyle name="_Column3_On Prov Str C13_MIX" xfId="760"/>
    <cellStyle name="_Column3_Operativi e Straordinari CNH" xfId="761"/>
    <cellStyle name="_Column3_Operativi e Straordinari CNH_159 - ladder 4d -28-11-05" xfId="762"/>
    <cellStyle name="_Column3_Operativi e Straordinari CNH_MIX" xfId="763"/>
    <cellStyle name="_Column3_Operativi e Straordinari Iveco" xfId="764"/>
    <cellStyle name="_Column3_Operativi e Straordinari Iveco_159 - ladder 4d -28-11-05" xfId="765"/>
    <cellStyle name="_Column3_Operativi e Straordinari Iveco_MIX" xfId="766"/>
    <cellStyle name="_Column3_Perim 2004 e 4 T" xfId="767"/>
    <cellStyle name="_Column3_PIANO FIAT New Tariffe_311006" xfId="768"/>
    <cellStyle name="_Column3_Piano_Strategico_05-07_BaseBdg05_FL_Commerciale" xfId="769"/>
    <cellStyle name="_Column3_Piano_Strategico_05-07_BaseBdg05_LCV" xfId="770"/>
    <cellStyle name="_Column3_PianoRecupero" xfId="771"/>
    <cellStyle name="_Column3_Pivot ABC" xfId="772"/>
    <cellStyle name="_Column3_PRESENTAZIONE 627.000 VOLUMI CON 1.6 BZ" xfId="773"/>
    <cellStyle name="_Column3_Presentazione(Schema)" xfId="774"/>
    <cellStyle name="_Column3_ROF 03 06" xfId="775"/>
    <cellStyle name="_Column3_ROF 03 06_159 - ladder 4d -28-11-05" xfId="776"/>
    <cellStyle name="_Column3_ROF 03 06_MIX" xfId="777"/>
    <cellStyle name="_Column3_Sett.non Ind.- On.Prov.Op.&amp; Straord-Ris.Part. Toro Itedi Bus Sol" xfId="778"/>
    <cellStyle name="_Column3_Sett.non Ind.- On.Prov.Op.&amp; Straord-Ris.Part. Toro Itedi Bus Sol_159 - ladder 4d -28-11-05" xfId="779"/>
    <cellStyle name="_Column3_Sett.non Ind.- On.Prov.Op.&amp; Straord-Ris.Part. Toro Itedi Bus Sol_MIX" xfId="780"/>
    <cellStyle name="_Column3_simulazione costi serie speciali" xfId="781"/>
    <cellStyle name="_Column3_SINTESI 159 21 SETT schema" xfId="782"/>
    <cellStyle name="_Column3_SINTESI 159 7 SETT" xfId="783"/>
    <cellStyle name="_Column3_SINTESI 159 7 SETT3" xfId="784"/>
    <cellStyle name="_Column3_SINTESI 312 22 nov schema" xfId="785"/>
    <cellStyle name="_Column3_TDB Master File" xfId="786"/>
    <cellStyle name="_Column3_Teksid Proventi Oneri full year" xfId="787"/>
    <cellStyle name="_Column3_Teksid Proventi Oneri full year_159 - ladder 4d -28-11-05" xfId="788"/>
    <cellStyle name="_Column3_Teksid Proventi Oneri full year_MIX" xfId="789"/>
    <cellStyle name="_Column3_trimestri bozza" xfId="790"/>
    <cellStyle name="_Column3_trimestri bozza1" xfId="791"/>
    <cellStyle name="_Column3_varianze Auto" xfId="792"/>
    <cellStyle name="_Column3_Working Capital Grafici" xfId="793"/>
    <cellStyle name="_Column3_z-Riconciliazione 2 qt. c.f. analisti" xfId="794"/>
    <cellStyle name="_Column4" xfId="795"/>
    <cellStyle name="_Column4_09-CNH Flash report-2004_DB_frz_bis" xfId="796"/>
    <cellStyle name="_Column4_159 - ladder 4d -28-11-05" xfId="797"/>
    <cellStyle name="_Column4_CF Fiat Rof5 Analisti" xfId="798"/>
    <cellStyle name="_Column4_MIS2" xfId="799"/>
    <cellStyle name="_Column4_MIX" xfId="800"/>
    <cellStyle name="_Column4_z-Riconciliazione 2 qt. c.f. analisti" xfId="801"/>
    <cellStyle name="_Column5" xfId="802"/>
    <cellStyle name="_Column5_09-CNH Flash report-2004_DB_frz_bis" xfId="803"/>
    <cellStyle name="_Column5_159 - ladder 4d -28-11-05" xfId="804"/>
    <cellStyle name="_Column5_CF Fiat Rof5 Analisti" xfId="805"/>
    <cellStyle name="_Column5_MIS2" xfId="806"/>
    <cellStyle name="_Column5_MIX" xfId="807"/>
    <cellStyle name="_Column5_z-Riconciliazione 2 qt. c.f. analisti" xfId="808"/>
    <cellStyle name="_Column6" xfId="809"/>
    <cellStyle name="_Column6_09-CNH Flash report-2004_DB_frz_bis" xfId="810"/>
    <cellStyle name="_Column6_159 - ladder 4d -28-11-05" xfId="811"/>
    <cellStyle name="_Column6_CF Fiat Rof5 Analisti" xfId="812"/>
    <cellStyle name="_Column6_MIS2" xfId="813"/>
    <cellStyle name="_Column6_MIX" xfId="814"/>
    <cellStyle name="_Column6_z-Riconciliazione 2 qt. c.f. analisti" xfId="815"/>
    <cellStyle name="_Column7" xfId="816"/>
    <cellStyle name="_Column7_09-CNH Flash report-2004_DB_frz_bis" xfId="817"/>
    <cellStyle name="_Column7_159 - ladder 4d -28-11-05" xfId="818"/>
    <cellStyle name="_Column7_CF Fiat Rof5 Analisti" xfId="819"/>
    <cellStyle name="_Column7_MIS2" xfId="820"/>
    <cellStyle name="_Column7_MIX" xfId="821"/>
    <cellStyle name="_Column7_z-Riconciliazione 2 qt. c.f. analisti" xfId="822"/>
    <cellStyle name="_Data" xfId="823"/>
    <cellStyle name="_Data_00 File" xfId="824"/>
    <cellStyle name="_Data_00 File 2" xfId="825"/>
    <cellStyle name="_Data_01 Operativi e Straordinari vs Bdg &amp; LY SSD Auto" xfId="826"/>
    <cellStyle name="_Data_01 Operativi e Straordinari vs Bdg &amp; LY SSD Auto 2" xfId="827"/>
    <cellStyle name="_Data_01 Operativi e Straordinari vs Bdg &amp; LY SSD Auto_159 - ladder 4d -28-11-05" xfId="828"/>
    <cellStyle name="_Data_01 Operativi e Straordinari vs Bdg &amp; LY SSD Auto_MIX" xfId="829"/>
    <cellStyle name="_Data_02 CFR" xfId="830"/>
    <cellStyle name="_Data_02 CFR 2" xfId="831"/>
    <cellStyle name="_Data_02 CFR Frozen" xfId="832"/>
    <cellStyle name="_Data_02 CFR Frozen 2" xfId="833"/>
    <cellStyle name="_Data_02 CFR_159 - ladder 4d -28-11-05" xfId="834"/>
    <cellStyle name="_Data_02 CFR_MIX" xfId="835"/>
    <cellStyle name="_Data_02 Linea Memo Bdgt 04" xfId="836"/>
    <cellStyle name="_Data_02 Linea Memo Bdgt 04 2" xfId="837"/>
    <cellStyle name="_Data_02 Sintesi" xfId="838"/>
    <cellStyle name="_Data_02 Sintesi 2" xfId="839"/>
    <cellStyle name="_Data_020715_Analisi x Linea (Aggregati)" xfId="840"/>
    <cellStyle name="_Data_03 Actl CE SP CFL" xfId="841"/>
    <cellStyle name="_Data_03 Actl CE SP CFL 2" xfId="842"/>
    <cellStyle name="_Data_03 Bdgt" xfId="843"/>
    <cellStyle name="_Data_03 Bdgt 2" xfId="844"/>
    <cellStyle name="_Data_03 C 13 040217" xfId="845"/>
    <cellStyle name="_Data_03 CE SP CFL" xfId="846"/>
    <cellStyle name="_Data_03 CE SP CFL 2" xfId="847"/>
    <cellStyle name="_Data_03 CFR Old New" xfId="848"/>
    <cellStyle name="_Data_03 CFR Old New 2" xfId="849"/>
    <cellStyle name="_Data_03 Linea Actl" xfId="850"/>
    <cellStyle name="_Data_03 Linea Actl 2" xfId="851"/>
    <cellStyle name="_Data_03 Memo fcst" xfId="852"/>
    <cellStyle name="_Data_03 Sintesi New Plan" xfId="853"/>
    <cellStyle name="_Data_03 Sintesi New Plan 2" xfId="854"/>
    <cellStyle name="_Data_03 Sintesi New Plan per Budget" xfId="855"/>
    <cellStyle name="_Data_03 Sintesi New Plan per Budget 2" xfId="856"/>
    <cellStyle name="_Data_03 Trimestralizzato" xfId="857"/>
    <cellStyle name="_Data_03 Trimestralizzato 2" xfId="858"/>
    <cellStyle name="_Data_03_CFR Base-Best_4" xfId="859"/>
    <cellStyle name="_Data_03_CFR Base-Best_4 2" xfId="860"/>
    <cellStyle name="_Data_03_IndFin Bdg 04" xfId="861"/>
    <cellStyle name="_Data_03-02-12 Cash Flow Q4  Year end GPS" xfId="862"/>
    <cellStyle name="_Data_030321_CE-SPA-CF Fcst 6+6_Mens-Trim_2" xfId="863"/>
    <cellStyle name="_Data_030321_CE-SPA-CF Fcst 6+6_Mens-Trim_2_159 - ladder 4d -28-11-05" xfId="864"/>
    <cellStyle name="_Data_030321_CE-SPA-CF Fcst 6+6_Mens-Trim_2_MIX" xfId="865"/>
    <cellStyle name="_Data_030527_Piano di Rilancio" xfId="866"/>
    <cellStyle name="_Data_031014_DB OPStr" xfId="867"/>
    <cellStyle name="_Data_031121_analisi trim bdg04" xfId="868"/>
    <cellStyle name="_Data_031212_DB OPS" xfId="869"/>
    <cellStyle name="_Data_031222_DB OPS" xfId="870"/>
    <cellStyle name="_Data_04 Bdgt per CDA 19 01  File 2" xfId="871"/>
    <cellStyle name="_Data_04 Bdgt per CDA 19 01  File 2 2" xfId="872"/>
    <cellStyle name="_Data_04 Bdgt per CDA 19 01 s c" xfId="873"/>
    <cellStyle name="_Data_04 Bdgt per CDA 19 01 s c 2" xfId="874"/>
    <cellStyle name="_Data_04 CFR2_MeseProgr." xfId="875"/>
    <cellStyle name="_Data_04 CFR2_MeseProgr. 2" xfId="876"/>
    <cellStyle name="_Data_04 CFR2_MeseProgr._159 - ladder 4d -28-11-05" xfId="877"/>
    <cellStyle name="_Data_04 CFR2_MeseProgr._MIX" xfId="878"/>
    <cellStyle name="_Data_04 OPSt 02 07" xfId="879"/>
    <cellStyle name="_Data_05 bdg ridotto" xfId="880"/>
    <cellStyle name="_Data_05 Bdgt per CDA 19 01" xfId="881"/>
    <cellStyle name="_Data_05 Bdgt per CDA 19 01 2" xfId="882"/>
    <cellStyle name="_Data_05 CFR 1" xfId="883"/>
    <cellStyle name="_Data_05 CFR 1 2" xfId="884"/>
    <cellStyle name="_Data_05 CFR 1 Frozen" xfId="885"/>
    <cellStyle name="_Data_05 CFR 1 Frozen 2" xfId="886"/>
    <cellStyle name="_Data_05 Linea ROF" xfId="887"/>
    <cellStyle name="_Data_06 Marelli Proventi Oneri full year" xfId="888"/>
    <cellStyle name="_Data_06 Marelli Proventi Oneri full year 2" xfId="889"/>
    <cellStyle name="_Data_06 Marelli Proventi Oneri full year_159 - ladder 4d -28-11-05" xfId="890"/>
    <cellStyle name="_Data_06 Marelli Proventi Oneri full year_MIX" xfId="891"/>
    <cellStyle name="_Data_06_DBOPS_Actl_C13" xfId="892"/>
    <cellStyle name="_Data_08 Cambi" xfId="893"/>
    <cellStyle name="_Data_08 Cambi 2" xfId="894"/>
    <cellStyle name="_Data_08 Memo 9 + 3" xfId="895"/>
    <cellStyle name="_Data_08 Memo ROF Last" xfId="896"/>
    <cellStyle name="_Data_08 Settori Settembre" xfId="897"/>
    <cellStyle name="_Data_09 Actl CE SP CFL" xfId="898"/>
    <cellStyle name="_Data_09 Actl CE SP CFL 2" xfId="899"/>
    <cellStyle name="_Data_09-CNH Flash report-2004_DB_frz_bis" xfId="900"/>
    <cellStyle name="_Data_09-CNH Flash report-2004_DB_frz_bis 2" xfId="901"/>
    <cellStyle name="_Data_10 Summary" xfId="902"/>
    <cellStyle name="_Data_10 Summary 2" xfId="903"/>
    <cellStyle name="_Data_10 Summary_159 - ladder 4d -28-11-05" xfId="904"/>
    <cellStyle name="_Data_10 Summary_MIX" xfId="905"/>
    <cellStyle name="_Data_13 Margini di Miglior.FERRARI" xfId="906"/>
    <cellStyle name="_Data_13 Margini di Miglior.FERRARI 2" xfId="907"/>
    <cellStyle name="_Data_13 Margini di Miglior.FERRARI_159 - ladder 4d -28-11-05" xfId="908"/>
    <cellStyle name="_Data_13 Margini di Miglior.FERRARI_MIX" xfId="909"/>
    <cellStyle name="_Data_13 Margini di Miglior.MARELLI" xfId="910"/>
    <cellStyle name="_Data_13 Margini di Miglior.MARELLI 2" xfId="911"/>
    <cellStyle name="_Data_13 Margini di Miglior.MARELLI_159 - ladder 4d -28-11-05" xfId="912"/>
    <cellStyle name="_Data_13 Margini di Miglior.MARELLI_MIX" xfId="913"/>
    <cellStyle name="_Data_159 - ladder 4d -28-11-05" xfId="914"/>
    <cellStyle name="_Data_24-02-12 Cash Flow Q4 &amp; Year end GPS" xfId="915"/>
    <cellStyle name="_Data_940 627.000 volumi  1.6 BZ 7,5%" xfId="916"/>
    <cellStyle name="_Data_955 230 CV_AT6 Gennaio 2010 gdx gen09 2603071" xfId="917"/>
    <cellStyle name="_Data_955 230 CV_AT6 Gennaio 2010 gdx gen09 2603071 2" xfId="918"/>
    <cellStyle name="_Data_955 Mix versioni allestimenti 030907 x LACROCE" xfId="919"/>
    <cellStyle name="_Data_955 Mix versioni allestimenti 030907 x LACROCE 2" xfId="920"/>
    <cellStyle name="_Data_a-D PFN 31-12-2003 vs. 31-12-02" xfId="921"/>
    <cellStyle name="_Data_a-D PFN 31-12-2003 vs. 31-12-02 2" xfId="922"/>
    <cellStyle name="_Data_ASaetta2" xfId="923"/>
    <cellStyle name="_Data_ASaetta2_05 bdg ridotto" xfId="924"/>
    <cellStyle name="_Data_ASaetta2_05_12_03_DB Comm " xfId="925"/>
    <cellStyle name="_Data_ASaetta2_06_DBOPS_Actl_C13" xfId="926"/>
    <cellStyle name="_Data_ASaetta2_08 Settori Settembre" xfId="927"/>
    <cellStyle name="_Data_ASaetta2_1" xfId="928"/>
    <cellStyle name="_Data_ASaetta2_12 CFR C12" xfId="929"/>
    <cellStyle name="_Data_ASaetta2_159 - ladder 4d -28-11-05" xfId="930"/>
    <cellStyle name="_Data_ASaetta2_30_06_04_Plan_05_07_DB Comm" xfId="931"/>
    <cellStyle name="_Data_ASaetta2_31_03_04_DB Comm" xfId="932"/>
    <cellStyle name="_Data_ASaetta2_940 627.000 volumi  1.6 BZ 7,5%" xfId="933"/>
    <cellStyle name="_Data_ASaetta2_955 230 CV_AT6 Gennaio 2010 gdx gen09 2603071" xfId="934"/>
    <cellStyle name="_Data_ASaetta2_955 Mix versioni allestimenti 030907 x LACROCE" xfId="935"/>
    <cellStyle name="_Data_ASaetta2_Auto 25_11_03_DB Comm Graph" xfId="936"/>
    <cellStyle name="_Data_ASaetta2_Auto Cash flow 2003-Bdg 2004" xfId="937"/>
    <cellStyle name="_Data_ASaetta2_Auto Cash flow 2003-Bdg 20041" xfId="938"/>
    <cellStyle name="_Data_ASaetta2_B.C. NOV 2005" xfId="939"/>
    <cellStyle name="_Data_ASaetta2_Cartel2" xfId="940"/>
    <cellStyle name="_Data_ASaetta2_Cartel2 (2)" xfId="941"/>
    <cellStyle name="_Data_ASaetta2_Cartel26" xfId="942"/>
    <cellStyle name="_Data_ASaetta2_Cartel3" xfId="943"/>
    <cellStyle name="_Data_ASaetta2_CashFlow_formatFinance_Q4_F9+3 Full Year" xfId="944"/>
    <cellStyle name="_Data_ASaetta2_CashFlowTrend2003" xfId="945"/>
    <cellStyle name="_Data_ASaetta2_CDA27-3-03splitecopat" xfId="946"/>
    <cellStyle name="_Data_ASaetta2_CFR 9 + 3 vs Piano Rilancio_4" xfId="947"/>
    <cellStyle name="_Data_ASaetta2_DB OPS Settori DEF 13-11" xfId="948"/>
    <cellStyle name="_Data_ASaetta2_DELTA marzo 2006" xfId="949"/>
    <cellStyle name="_Data_ASaetta2_Evoluzione npv 07-09-05" xfId="950"/>
    <cellStyle name="_Data_ASaetta2_Financials" xfId="951"/>
    <cellStyle name="_Data_ASaetta2_Iniz. Dic. 05 solo f.l.p. 05-09-06" xfId="952"/>
    <cellStyle name="_Data_ASaetta2_Invoices CNH" xfId="953"/>
    <cellStyle name="_Data_ASaetta2_Iveco CNH 18_12_03_DB Comm Graph" xfId="954"/>
    <cellStyle name="_Data_ASaetta2_JUNIOR - aggiornamento 07-10-15" xfId="955"/>
    <cellStyle name="_Data_ASaetta2_lineaccesori" xfId="956"/>
    <cellStyle name="_Data_ASaetta2_MIX" xfId="957"/>
    <cellStyle name="_Data_ASaetta2_MOD. 159 LWB CORR 07-06" xfId="958"/>
    <cellStyle name="_Data_ASaetta2_MOD. AGG. PER GEC (C. VITA 425.000) -publ.- 14-12-05" xfId="959"/>
    <cellStyle name="_Data_ASaetta2_MOD. CROMA F.L.P. 04-07-06 " xfId="960"/>
    <cellStyle name="_Data_ASaetta2_MOD. CROMA PER P.O.  06-09-06" xfId="961"/>
    <cellStyle name="_Data_ASaetta2_MOD. CROMA TOT.  26-07-06 " xfId="962"/>
    <cellStyle name="_Data_ASaetta2_N.DELTA HPE AGG 18-07-05 l.c. 07 vol 217000 " xfId="963"/>
    <cellStyle name="_Data_ASaetta2_NUOVO FORMAT enti di stato" xfId="964"/>
    <cellStyle name="_Data_ASaetta2_PIANO FIAT New Tariffe_311006" xfId="965"/>
    <cellStyle name="_Data_ASaetta2_Piano_Strategico_05-07_BaseBdg05_FL_Commerciale" xfId="966"/>
    <cellStyle name="_Data_ASaetta2_Piano_Strategico_05-07_BaseBdg05_LCV" xfId="967"/>
    <cellStyle name="_Data_ASaetta2_PianoRecupero" xfId="968"/>
    <cellStyle name="_Data_ASaetta2_PRESENTAZIONE 627.000 VOLUMI CON 1.6 BZ" xfId="969"/>
    <cellStyle name="_Data_ASaetta2_Presentazione(Schema)" xfId="970"/>
    <cellStyle name="_Data_ASaetta2_simulazione costi serie speciali" xfId="971"/>
    <cellStyle name="_Data_ASaetta2_SINTESI 159 21 SETT schema" xfId="972"/>
    <cellStyle name="_Data_ASaetta2_SINTESI 159 7 SETT" xfId="973"/>
    <cellStyle name="_Data_ASaetta2_SINTESI 159 7 SETT3" xfId="974"/>
    <cellStyle name="_Data_ASaetta2_SINTESI 312 22 nov schema" xfId="975"/>
    <cellStyle name="_Data_ASaetta3" xfId="976"/>
    <cellStyle name="_Data_ASaetta6" xfId="977"/>
    <cellStyle name="_Data_Avio Graf" xfId="978"/>
    <cellStyle name="_Data_Avio Graf 2" xfId="979"/>
    <cellStyle name="_Data_Avio Graf_159 - ladder 4d -28-11-05" xfId="980"/>
    <cellStyle name="_Data_Avio Graf_MIX" xfId="981"/>
    <cellStyle name="_Data_Avio Proventi Oneri full year" xfId="982"/>
    <cellStyle name="_Data_Avio Proventi Oneri full year 2" xfId="983"/>
    <cellStyle name="_Data_Avio Proventi Oneri full year_159 - ladder 4d -28-11-05" xfId="984"/>
    <cellStyle name="_Data_Avio Proventi Oneri full year_MIX" xfId="985"/>
    <cellStyle name="_Data_B.C. NOV 2005" xfId="986"/>
    <cellStyle name="_Data_B.S. Graf. ROF5 II°Q e 6ytd" xfId="987"/>
    <cellStyle name="_Data_B.S. Graf. ROF5 II°Q e 6ytd 2" xfId="988"/>
    <cellStyle name="_Data_B.S.Dett. Prov.On.Op.Stra" xfId="989"/>
    <cellStyle name="_Data_B.S.Dett. Prov.On.Op.Stra_159 - ladder 4d -28-11-05" xfId="990"/>
    <cellStyle name="_Data_B.S.Dett. Prov.On.Op.Stra_MIX" xfId="991"/>
    <cellStyle name="_Data_B.Sol. Prov.On.OP.STRA.DEF" xfId="992"/>
    <cellStyle name="_Data_Bdg '04 cons" xfId="993"/>
    <cellStyle name="_Data_Bdg '04 cons 2" xfId="994"/>
    <cellStyle name="_Data_Bus. Sol. ON. PROV. OP. - STRA" xfId="995"/>
    <cellStyle name="_Data_Bus. Sol. ON. PROV. OP. - STRA 2" xfId="996"/>
    <cellStyle name="_Data_BUS.SOL. - Var. R.O. 3Q-9ytd" xfId="997"/>
    <cellStyle name="_Data_C12_ Cash flow 2 last" xfId="998"/>
    <cellStyle name="_Data_C12_ Cash flow 2 last 2" xfId="999"/>
    <cellStyle name="_Data_Cambi 03-04 bdg04(comp)" xfId="1000"/>
    <cellStyle name="_Data_Cambi 03-04 bdg04(comp) 2" xfId="1001"/>
    <cellStyle name="_Data_caricamento quarter 1" xfId="1002"/>
    <cellStyle name="_Data_Cartel1" xfId="1003"/>
    <cellStyle name="_Data_Cartel1 2" xfId="1004"/>
    <cellStyle name="_Data_Cartel1_06_DBOPS_Actl_C13" xfId="1005"/>
    <cellStyle name="_Data_Cartel1_06_DBOPS_Actl_C13 2" xfId="1006"/>
    <cellStyle name="_Data_Cartel1_Cartel1" xfId="1007"/>
    <cellStyle name="_Data_Cartel1_Cartel31" xfId="1008"/>
    <cellStyle name="_Data_Cartel1_Cartel31 2" xfId="1009"/>
    <cellStyle name="_Data_Cartel1_cash flow  per quarter" xfId="1010"/>
    <cellStyle name="_Data_Cartel1_cash flow c13" xfId="1011"/>
    <cellStyle name="_Data_Cartel1_cash flow c13 2" xfId="1012"/>
    <cellStyle name="_Data_Cartel1_dettagli per memo ROF1" xfId="1013"/>
    <cellStyle name="_Data_Cartel1_e-Cash flow by quarter" xfId="1014"/>
    <cellStyle name="_Data_Cartel2" xfId="1015"/>
    <cellStyle name="_Data_Cartel2 (2)" xfId="1016"/>
    <cellStyle name="_Data_Cartel2 (2) 2" xfId="1017"/>
    <cellStyle name="_Data_Cartel2_03_CFR Base-Best_4" xfId="1018"/>
    <cellStyle name="_Data_Cartel2_03_IndFin Bdg 04" xfId="1019"/>
    <cellStyle name="_Data_Cartel2_03_IndFin Bdg 04 2" xfId="1020"/>
    <cellStyle name="_Data_Cartel2_04 Bdgt per CDA 19 01  File 2" xfId="1021"/>
    <cellStyle name="_Data_Cartel2_1" xfId="1022"/>
    <cellStyle name="_Data_Cartel2_1 2" xfId="1023"/>
    <cellStyle name="_Data_Cartel2_159 - ladder 4d -28-11-05" xfId="1024"/>
    <cellStyle name="_Data_Cartel2_Dati" xfId="1025"/>
    <cellStyle name="_Data_Cartel2_IndFinIT_Forecast1_04EnglVers" xfId="1026"/>
    <cellStyle name="_Data_Cartel2_IndFinIT_Forecast1_04EnglVers 2" xfId="1027"/>
    <cellStyle name="_Data_Cartel2_MIX" xfId="1028"/>
    <cellStyle name="_Data_Cartel26" xfId="1029"/>
    <cellStyle name="_Data_Cartel3" xfId="1030"/>
    <cellStyle name="_Data_Cartel3 2" xfId="1031"/>
    <cellStyle name="_Data_Cartel3_1" xfId="1032"/>
    <cellStyle name="_Data_Cartel31" xfId="1033"/>
    <cellStyle name="_Data_Cartel31_159 - ladder 4d -28-11-05" xfId="1034"/>
    <cellStyle name="_Data_Cartel31_MIX" xfId="1035"/>
    <cellStyle name="_Data_cash flow  per quarter" xfId="1036"/>
    <cellStyle name="_Data_cash flow  per quarter 2" xfId="1037"/>
    <cellStyle name="_Data_Cash flow 2002-2006" xfId="1038"/>
    <cellStyle name="_Data_Cash flow 2002-2006 2" xfId="1039"/>
    <cellStyle name="_Data_cash flow 2003 gruppo" xfId="1040"/>
    <cellStyle name="_Data_cash flow 2003 gruppo 2" xfId="1041"/>
    <cellStyle name="_Data_cash flow c13" xfId="1042"/>
    <cellStyle name="_Data_cash flow di  rof prova con codici" xfId="1043"/>
    <cellStyle name="_Data_cash flow di  rof prova con codici 2" xfId="1044"/>
    <cellStyle name="_Data_cash flow industriali finanziarie" xfId="1045"/>
    <cellStyle name="_Data_cash flow industriali finanziarie 2" xfId="1046"/>
    <cellStyle name="_Data_cash flow rof 2" xfId="1047"/>
    <cellStyle name="_Data_cash flow rof 2 2" xfId="1048"/>
    <cellStyle name="_Data_CashFlow_formatFinance_Q4_F9+3 Full Year" xfId="1049"/>
    <cellStyle name="_Data_CDA27-3-03splitecopat" xfId="1050"/>
    <cellStyle name="_Data_CDA27-3-03splitecopat 2" xfId="1051"/>
    <cellStyle name="_Data_CF Fiat Rof5 Analisti" xfId="1052"/>
    <cellStyle name="_Data_CFR 9 + 3 vs Piano Rilancio_3" xfId="1053"/>
    <cellStyle name="_Data_CFR 9 + 3 vs Piano Rilancio_3 2" xfId="1054"/>
    <cellStyle name="_Data_CFR 9 + 3 vs Piano Rilancio_4" xfId="1055"/>
    <cellStyle name="_Data_CFR 9 + 3 vs Piano Rilancio_4 2" xfId="1056"/>
    <cellStyle name="_Data_Comau Proventi Oneri full year" xfId="1057"/>
    <cellStyle name="_Data_Comau Proventi Oneri full year 2" xfId="1058"/>
    <cellStyle name="_Data_Comau Proventi Oneri full year_159 - ladder 4d -28-11-05" xfId="1059"/>
    <cellStyle name="_Data_Comau Proventi Oneri full year_MIX" xfId="1060"/>
    <cellStyle name="_Data_Commercial" xfId="1061"/>
    <cellStyle name="_Data_Commercial 2" xfId="1062"/>
    <cellStyle name="_Data_D PFN 31-12- 2002 vs. 31-12-01" xfId="1063"/>
    <cellStyle name="_Data_D PFN 31-12- 2002 vs. 31-12-01 2" xfId="1064"/>
    <cellStyle name="_Data_D PFN 31-12- 2002 vs. 31-12-01_159 - ladder 4d -28-11-05" xfId="1065"/>
    <cellStyle name="_Data_D PFN 31-12- 2002 vs. 31-12-01_MIX" xfId="1066"/>
    <cellStyle name="_Data_D PFN 31-12-2003 vs. 31-12-02" xfId="1067"/>
    <cellStyle name="_Data_D PFN 31-12-2003 vs. 31-12-02 2" xfId="1068"/>
    <cellStyle name="_Data_DATA_ENTRY" xfId="1069"/>
    <cellStyle name="_Data_DATA_ENTRY_159 - ladder 4d -28-11-05" xfId="1070"/>
    <cellStyle name="_Data_DATA_ENTRY_MIX" xfId="1071"/>
    <cellStyle name="_Data_DB - On Prov Str piano" xfId="1072"/>
    <cellStyle name="_Data_DB - PROV. ON.STRA" xfId="1073"/>
    <cellStyle name="_Data_DB - PROV. ON.STRA 2" xfId="1074"/>
    <cellStyle name="_Data_DB Complessivo 02 03 04" xfId="1075"/>
    <cellStyle name="_Data_DB Complessivo 02 03 04 2" xfId="1076"/>
    <cellStyle name="_Data_DB Discontinuing 031216Rev (version 1)" xfId="1077"/>
    <cellStyle name="_Data_DB OPS Settori DEF 13-11" xfId="1078"/>
    <cellStyle name="_Data_Delta Cambi" xfId="1079"/>
    <cellStyle name="_Data_Delta Cambi_159 - ladder 4d -28-11-05" xfId="1080"/>
    <cellStyle name="_Data_Delta Cambi_MIX" xfId="1081"/>
    <cellStyle name="_Data_DELTA marzo 2006" xfId="1082"/>
    <cellStyle name="_Data_delta perimetro 2vs ytd" xfId="1083"/>
    <cellStyle name="_Data_delta perimetro 2vs ytd 2" xfId="1084"/>
    <cellStyle name="_Data_Dett. On. Prov. Op.- Stra. " xfId="1085"/>
    <cellStyle name="_Data_Dett. On. Prov. Op.- Stra. _159 - ladder 4d -28-11-05" xfId="1086"/>
    <cellStyle name="_Data_Dett. On. Prov. Op.- Stra. _MIX" xfId="1087"/>
    <cellStyle name="_Data_Dett. Prov.On.Op.Stra" xfId="1088"/>
    <cellStyle name="_Data_Dett. Prov.On.Op.Stra_159 - ladder 4d -28-11-05" xfId="1089"/>
    <cellStyle name="_Data_Dett. Prov.On.Op.Stra_MIX" xfId="1090"/>
    <cellStyle name="_Data_dettagli per memo ROF1" xfId="1091"/>
    <cellStyle name="_Data_dettagli per memo ROF1 2" xfId="1092"/>
    <cellStyle name="_Data_DocxCEO Fcst Rev" xfId="1093"/>
    <cellStyle name="_Data_DocxCEO Fcst Rev_159 - ladder 4d -28-11-05" xfId="1094"/>
    <cellStyle name="_Data_DocxCEO Fcst Rev_MIX" xfId="1095"/>
    <cellStyle name="_Data_e-Cash flow by quarter" xfId="1096"/>
    <cellStyle name="_Data_e-Cash flow by quarter 2" xfId="1097"/>
    <cellStyle name="_Data_Evoluzione npv 07-09-05" xfId="1098"/>
    <cellStyle name="_Data_File Varianze HD budget 2004" xfId="1099"/>
    <cellStyle name="_Data_File Varianze HD budget 2004 2" xfId="1100"/>
    <cellStyle name="_Data_Financials" xfId="1101"/>
    <cellStyle name="_Data_Financials 2" xfId="1102"/>
    <cellStyle name="_Data_FREE CASH FLOW" xfId="1103"/>
    <cellStyle name="_Data_FREE CASH FLOW." xfId="1104"/>
    <cellStyle name="_Data_Grafici" xfId="1105"/>
    <cellStyle name="_Data_Grafici Operating Q1" xfId="1106"/>
    <cellStyle name="_Data_Grafici Operating Q1 2" xfId="1107"/>
    <cellStyle name="_Data_Highlights" xfId="1108"/>
    <cellStyle name="_Data_Highlights 2" xfId="1109"/>
    <cellStyle name="_Data_Ind Fin 2 QT" xfId="1110"/>
    <cellStyle name="_Data_IndFinIT_Forecast1_04EnglVers" xfId="1111"/>
    <cellStyle name="_Data_Iniz. Dic. 05 solo f.l.p. 05-09-06" xfId="1112"/>
    <cellStyle name="_Data_JUNIOR - aggiornamento 07-10-15" xfId="1113"/>
    <cellStyle name="_Data_JUNIOR - aggiornamento 07-10-15 2" xfId="1114"/>
    <cellStyle name="_Data_lineaccesori" xfId="1115"/>
    <cellStyle name="_Data_lineaccesori 2" xfId="1116"/>
    <cellStyle name="_Data_MEMO con TABELLE" xfId="1117"/>
    <cellStyle name="_Data_MIS 22" xfId="1118"/>
    <cellStyle name="_Data_MIS 22 2" xfId="1119"/>
    <cellStyle name="_Data_MIS 26" xfId="1120"/>
    <cellStyle name="_Data_MIS 26 2" xfId="1121"/>
    <cellStyle name="_Data_MIS 27" xfId="1122"/>
    <cellStyle name="_Data_MIS 27 2" xfId="1123"/>
    <cellStyle name="_Data_MIS2" xfId="1124"/>
    <cellStyle name="_Data_MIS2 2" xfId="1125"/>
    <cellStyle name="_Data_MIS2_1" xfId="1126"/>
    <cellStyle name="_Data_MIS2_1 2" xfId="1127"/>
    <cellStyle name="_Data_MIX" xfId="1128"/>
    <cellStyle name="_Data_MOD. 159 LWB CORR 07-06" xfId="1129"/>
    <cellStyle name="_Data_MOD. AGG. PER GEC (C. VITA 425.000) -publ.- 14-12-05" xfId="1130"/>
    <cellStyle name="_Data_MOD. AGG. PER GEC (C. VITA 425.000) -publ.- 14-12-05 2" xfId="1131"/>
    <cellStyle name="_Data_MOD. CROMA F.L.P. 04-07-06 " xfId="1132"/>
    <cellStyle name="_Data_MOD. CROMA PER P.O.  06-09-06" xfId="1133"/>
    <cellStyle name="_Data_MOD. CROMA TOT.  26-07-06 " xfId="1134"/>
    <cellStyle name="_Data_N.DELTA HPE AGG 18-07-05 l.c. 07 vol 217000 " xfId="1135"/>
    <cellStyle name="_Data_NUOVO FORMAT enti di stato" xfId="1136"/>
    <cellStyle name="_Data_NUOVO FORMATPANDA SPORT 26 11" xfId="1137"/>
    <cellStyle name="_Data_On Prov Str C13" xfId="1138"/>
    <cellStyle name="_Data_On Prov Str C13_159 - ladder 4d -28-11-05" xfId="1139"/>
    <cellStyle name="_Data_On Prov Str C13_MIX" xfId="1140"/>
    <cellStyle name="_Data_Operativi e Straordinari CNH" xfId="1141"/>
    <cellStyle name="_Data_Operativi e Straordinari CNH 2" xfId="1142"/>
    <cellStyle name="_Data_Operativi e Straordinari CNH_159 - ladder 4d -28-11-05" xfId="1143"/>
    <cellStyle name="_Data_Operativi e Straordinari CNH_MIX" xfId="1144"/>
    <cellStyle name="_Data_Operativi e Straordinari Iveco" xfId="1145"/>
    <cellStyle name="_Data_Operativi e Straordinari Iveco 2" xfId="1146"/>
    <cellStyle name="_Data_Operativi e Straordinari Iveco_159 - ladder 4d -28-11-05" xfId="1147"/>
    <cellStyle name="_Data_Operativi e Straordinari Iveco_MIX" xfId="1148"/>
    <cellStyle name="_Data_Perim 2004" xfId="1149"/>
    <cellStyle name="_Data_Perim 2004 2" xfId="1150"/>
    <cellStyle name="_Data_Perim 2004 e 4 T" xfId="1151"/>
    <cellStyle name="_Data_Perim 2004 e 4 T 2" xfId="1152"/>
    <cellStyle name="_Data_PIANO FIAT New Tariffe_311006" xfId="1153"/>
    <cellStyle name="_Data_Piano_Strategico_05-07_BaseBdg05_FL_Commerciale" xfId="1154"/>
    <cellStyle name="_Data_Piano_Strategico_05-07_BaseBdg05_LCV" xfId="1155"/>
    <cellStyle name="_Data_Piano_Strategico_05-07_BaseBdg05_LCV 2" xfId="1156"/>
    <cellStyle name="_Data_PianoRecupero" xfId="1157"/>
    <cellStyle name="_Data_Pivot ABC" xfId="1158"/>
    <cellStyle name="_Data_PRESENTAZIONE 627.000 VOLUMI CON 1.6 BZ" xfId="1159"/>
    <cellStyle name="_Data_Presentazione(Schema)" xfId="1160"/>
    <cellStyle name="_Data_ROF 03 06" xfId="1161"/>
    <cellStyle name="_Data_ROF 03 06 2" xfId="1162"/>
    <cellStyle name="_Data_ROF 03 06_159 - ladder 4d -28-11-05" xfId="1163"/>
    <cellStyle name="_Data_ROF 03 06_MIX" xfId="1164"/>
    <cellStyle name="_Data_Sett.non Ind.- On.Prov.Op.&amp; Straord-Ris.Part. Toro Itedi Bus Sol" xfId="1165"/>
    <cellStyle name="_Data_Sett.non Ind.- On.Prov.Op.&amp; Straord-Ris.Part. Toro Itedi Bus Sol 2" xfId="1166"/>
    <cellStyle name="_Data_Sett.non Ind.- On.Prov.Op.&amp; Straord-Ris.Part. Toro Itedi Bus Sol_159 - ladder 4d -28-11-05" xfId="1167"/>
    <cellStyle name="_Data_Sett.non Ind.- On.Prov.Op.&amp; Straord-Ris.Part. Toro Itedi Bus Sol_MIX" xfId="1168"/>
    <cellStyle name="_Data_simulazione costi serie speciali" xfId="1169"/>
    <cellStyle name="_Data_simulazione costi serie speciali 2" xfId="1170"/>
    <cellStyle name="_Data_SINTESI 159 21 SETT schema" xfId="1171"/>
    <cellStyle name="_Data_SINTESI 159 7 SETT" xfId="1172"/>
    <cellStyle name="_Data_SINTESI 159 7 SETT3" xfId="1173"/>
    <cellStyle name="_Data_SINTESI 312 22 nov schema" xfId="1174"/>
    <cellStyle name="_Data_TDB Master File" xfId="1175"/>
    <cellStyle name="_Data_Teksid Proventi Oneri full year" xfId="1176"/>
    <cellStyle name="_Data_Teksid Proventi Oneri full year 2" xfId="1177"/>
    <cellStyle name="_Data_Teksid Proventi Oneri full year_159 - ladder 4d -28-11-05" xfId="1178"/>
    <cellStyle name="_Data_Teksid Proventi Oneri full year_MIX" xfId="1179"/>
    <cellStyle name="_Data_trimestri bozza" xfId="1180"/>
    <cellStyle name="_Data_trimestri bozza 2" xfId="1181"/>
    <cellStyle name="_Data_trimestri bozza1" xfId="1182"/>
    <cellStyle name="_Data_trimestri bozza1 2" xfId="1183"/>
    <cellStyle name="_Data_varianze Auto" xfId="1184"/>
    <cellStyle name="_Data_varianze Auto 2" xfId="1185"/>
    <cellStyle name="_Data_Working Capital Grafici" xfId="1186"/>
    <cellStyle name="_Data_z-Riconciliazione 2 qt. c.f. analisti" xfId="1187"/>
    <cellStyle name="_Data_z-Riconciliazione 2 qt. c.f. analisti 2" xfId="1188"/>
    <cellStyle name="_Header" xfId="1189"/>
    <cellStyle name="_Header_00 File" xfId="1190"/>
    <cellStyle name="_Header_01 Operativi e Straordinari vs Bdg &amp; LY SSD Auto" xfId="1191"/>
    <cellStyle name="_Header_01 Operativi e Straordinari vs Bdg &amp; LY SSD Auto_159 - ladder 4d -28-11-05" xfId="1192"/>
    <cellStyle name="_Header_01 Operativi e Straordinari vs Bdg &amp; LY SSD Auto_MIX" xfId="1193"/>
    <cellStyle name="_Header_02 CFR" xfId="1194"/>
    <cellStyle name="_Header_02 CFR Frozen" xfId="1195"/>
    <cellStyle name="_Header_02 CFR_159 - ladder 4d -28-11-05" xfId="1196"/>
    <cellStyle name="_Header_02 CFR_MIX" xfId="1197"/>
    <cellStyle name="_Header_02 Linea Memo Bdgt 04" xfId="1198"/>
    <cellStyle name="_Header_02 Sintesi" xfId="1199"/>
    <cellStyle name="_Header_020715_Analisi x Linea (Aggregati)" xfId="1200"/>
    <cellStyle name="_Header_03 Actl CE SP CFL" xfId="1201"/>
    <cellStyle name="_Header_03 Bdgt" xfId="1202"/>
    <cellStyle name="_Header_03 C 13 040217" xfId="1203"/>
    <cellStyle name="_Header_03 CE SP CFL" xfId="1204"/>
    <cellStyle name="_Header_03 CFR Old New" xfId="1205"/>
    <cellStyle name="_Header_03 Linea Actl" xfId="1206"/>
    <cellStyle name="_Header_03 Memo fcst" xfId="1207"/>
    <cellStyle name="_Header_03 Sintesi New Plan" xfId="1208"/>
    <cellStyle name="_Header_03 Sintesi New Plan 2" xfId="1209"/>
    <cellStyle name="_Header_03 Sintesi New Plan per Budget" xfId="1210"/>
    <cellStyle name="_Header_03 Sintesi New Plan per Budget 2" xfId="1211"/>
    <cellStyle name="_Header_03 Trimestralizzato" xfId="1212"/>
    <cellStyle name="_Header_03_CFR Base-Best_4" xfId="1213"/>
    <cellStyle name="_Header_03_IndFin Bdg 04" xfId="1214"/>
    <cellStyle name="_Header_03-02-12 Cash Flow Q4  Year end GPS" xfId="1215"/>
    <cellStyle name="_Header_030321_CE-SPA-CF Fcst 6+6_Mens-Trim_2" xfId="1216"/>
    <cellStyle name="_Header_030321_CE-SPA-CF Fcst 6+6_Mens-Trim_2_159 - ladder 4d -28-11-05" xfId="1217"/>
    <cellStyle name="_Header_030321_CE-SPA-CF Fcst 6+6_Mens-Trim_2_MIX" xfId="1218"/>
    <cellStyle name="_Header_030527_Piano di Rilancio" xfId="1219"/>
    <cellStyle name="_Header_031014_DB OPStr" xfId="1220"/>
    <cellStyle name="_Header_031121_analisi trim bdg04" xfId="1221"/>
    <cellStyle name="_Header_031212_DB OPS" xfId="1222"/>
    <cellStyle name="_Header_031222_DB OPS" xfId="1223"/>
    <cellStyle name="_Header_04 Bdgt per CDA 19 01  File 2" xfId="1224"/>
    <cellStyle name="_Header_04 Bdgt per CDA 19 01 s c" xfId="1225"/>
    <cellStyle name="_Header_04 CFR2_MeseProgr." xfId="1226"/>
    <cellStyle name="_Header_04 CFR2_MeseProgr._159 - ladder 4d -28-11-05" xfId="1227"/>
    <cellStyle name="_Header_04 CFR2_MeseProgr._MIX" xfId="1228"/>
    <cellStyle name="_Header_04 OPSt 02 07" xfId="1229"/>
    <cellStyle name="_Header_05 bdg ridotto" xfId="1230"/>
    <cellStyle name="_Header_05 Bdgt per CDA 19 01" xfId="1231"/>
    <cellStyle name="_Header_05 CFR 1" xfId="1232"/>
    <cellStyle name="_Header_05 CFR 1 Frozen" xfId="1233"/>
    <cellStyle name="_Header_05 Linea ROF" xfId="1234"/>
    <cellStyle name="_Header_06 Marelli Proventi Oneri full year" xfId="1235"/>
    <cellStyle name="_Header_06 Marelli Proventi Oneri full year_159 - ladder 4d -28-11-05" xfId="1236"/>
    <cellStyle name="_Header_06 Marelli Proventi Oneri full year_MIX" xfId="1237"/>
    <cellStyle name="_Header_06_DBOPS_Actl_C13" xfId="1238"/>
    <cellStyle name="_Header_08 Memo 9 + 3" xfId="1239"/>
    <cellStyle name="_Header_08 Memo ROF Last" xfId="1240"/>
    <cellStyle name="_Header_08 Settori Settembre" xfId="1241"/>
    <cellStyle name="_Header_09 Actl CE SP CFL" xfId="1242"/>
    <cellStyle name="_Header_09-CNH Flash report-2004_DB_frz_bis" xfId="1243"/>
    <cellStyle name="_Header_10 Summary" xfId="1244"/>
    <cellStyle name="_Header_10 Summary_159 - ladder 4d -28-11-05" xfId="1245"/>
    <cellStyle name="_Header_10 Summary_MIX" xfId="1246"/>
    <cellStyle name="_Header_13 Margini di Miglior.FERRARI" xfId="1247"/>
    <cellStyle name="_Header_13 Margini di Miglior.FERRARI_159 - ladder 4d -28-11-05" xfId="1248"/>
    <cellStyle name="_Header_13 Margini di Miglior.FERRARI_MIX" xfId="1249"/>
    <cellStyle name="_Header_13 Margini di Miglior.MARELLI" xfId="1250"/>
    <cellStyle name="_Header_13 Margini di Miglior.MARELLI_159 - ladder 4d -28-11-05" xfId="1251"/>
    <cellStyle name="_Header_13 Margini di Miglior.MARELLI_MIX" xfId="1252"/>
    <cellStyle name="_Header_159 - ladder 4d -28-11-05" xfId="1253"/>
    <cellStyle name="_Header_24-02-12 Cash Flow Q4 &amp; Year end GPS" xfId="1254"/>
    <cellStyle name="_Header_940 627.000 volumi  1.6 BZ 7,5%" xfId="1255"/>
    <cellStyle name="_Header_955 230 CV_AT6 Gennaio 2010 gdx gen09 2603071" xfId="1256"/>
    <cellStyle name="_Header_955 Mix versioni allestimenti 030907 x LACROCE" xfId="1257"/>
    <cellStyle name="_Header_a-D PFN 31-12-2003 vs. 31-12-02" xfId="1258"/>
    <cellStyle name="_Header_ASaetta2" xfId="1259"/>
    <cellStyle name="_Header_ASaetta2_159 - ladder 4d -28-11-05" xfId="1260"/>
    <cellStyle name="_Header_ASaetta2_MIX" xfId="1261"/>
    <cellStyle name="_Header_ASaetta3" xfId="1262"/>
    <cellStyle name="_Header_ASaetta6" xfId="1263"/>
    <cellStyle name="_Header_Avio Graf" xfId="1264"/>
    <cellStyle name="_Header_Avio Graf_159 - ladder 4d -28-11-05" xfId="1265"/>
    <cellStyle name="_Header_Avio Graf_MIX" xfId="1266"/>
    <cellStyle name="_Header_Avio Proventi Oneri full year" xfId="1267"/>
    <cellStyle name="_Header_Avio Proventi Oneri full year_159 - ladder 4d -28-11-05" xfId="1268"/>
    <cellStyle name="_Header_Avio Proventi Oneri full year_MIX" xfId="1269"/>
    <cellStyle name="_Header_B.C. NOV 2005" xfId="1270"/>
    <cellStyle name="_Header_B.S. Graf. ROF5 II°Q e 6ytd" xfId="1271"/>
    <cellStyle name="_Header_B.S.Dett. Prov.On.Op.Stra" xfId="1272"/>
    <cellStyle name="_Header_B.S.Dett. Prov.On.Op.Stra_159 - ladder 4d -28-11-05" xfId="1273"/>
    <cellStyle name="_Header_B.S.Dett. Prov.On.Op.Stra_MIX" xfId="1274"/>
    <cellStyle name="_Header_B.Sol. Prov.On.OP.STRA.DEF" xfId="1275"/>
    <cellStyle name="_Header_Bdg '04 cons" xfId="1276"/>
    <cellStyle name="_Header_Bus. Sol. ON. PROV. OP. - STRA" xfId="1277"/>
    <cellStyle name="_Header_BUS.SOL. - Var. R.O. 3Q-9ytd" xfId="1278"/>
    <cellStyle name="_Header_C12_ Cash flow 2 last" xfId="1279"/>
    <cellStyle name="_Header_Cambi 03-04 bdg04(comp)" xfId="1280"/>
    <cellStyle name="_Header_Cambi 03-04 bdg04(comp) 2" xfId="1281"/>
    <cellStyle name="_Header_caricamento quarter 1" xfId="1282"/>
    <cellStyle name="_Header_Cartel1" xfId="1283"/>
    <cellStyle name="_Header_Cartel1_06_DBOPS_Actl_C13" xfId="1284"/>
    <cellStyle name="_Header_Cartel1_Cartel1" xfId="1285"/>
    <cellStyle name="_Header_Cartel1_Cartel31" xfId="1286"/>
    <cellStyle name="_Header_Cartel1_cash flow  per quarter" xfId="1287"/>
    <cellStyle name="_Header_Cartel1_cash flow c13" xfId="1288"/>
    <cellStyle name="_Header_Cartel1_dettagli per memo ROF1" xfId="1289"/>
    <cellStyle name="_Header_Cartel1_e-Cash flow by quarter" xfId="1290"/>
    <cellStyle name="_Header_Cartel2" xfId="1291"/>
    <cellStyle name="_Header_Cartel2 (2)" xfId="1292"/>
    <cellStyle name="_Header_Cartel2_03_CFR Base-Best_4" xfId="1293"/>
    <cellStyle name="_Header_Cartel2_03_IndFin Bdg 04" xfId="1294"/>
    <cellStyle name="_Header_Cartel2_04 Bdgt per CDA 19 01  File 2" xfId="1295"/>
    <cellStyle name="_Header_Cartel2_1" xfId="1296"/>
    <cellStyle name="_Header_Cartel2_1 2" xfId="1297"/>
    <cellStyle name="_Header_Cartel2_159 - ladder 4d -28-11-05" xfId="1298"/>
    <cellStyle name="_Header_Cartel2_Dati" xfId="1299"/>
    <cellStyle name="_Header_Cartel2_IndFinIT_Forecast1_04EnglVers" xfId="1300"/>
    <cellStyle name="_Header_Cartel2_MIX" xfId="1301"/>
    <cellStyle name="_Header_Cartel26" xfId="1302"/>
    <cellStyle name="_Header_Cartel3" xfId="1303"/>
    <cellStyle name="_Header_Cartel3_1" xfId="1304"/>
    <cellStyle name="_Header_Cartel31" xfId="1305"/>
    <cellStyle name="_Header_Cartel31_159 - ladder 4d -28-11-05" xfId="1306"/>
    <cellStyle name="_Header_Cartel31_MIX" xfId="1307"/>
    <cellStyle name="_Header_cash flow  per quarter" xfId="1308"/>
    <cellStyle name="_Header_Cash flow 2002-2006" xfId="1309"/>
    <cellStyle name="_Header_cash flow 2003 gruppo" xfId="1310"/>
    <cellStyle name="_Header_cash flow c13" xfId="1311"/>
    <cellStyle name="_Header_cash flow di  rof prova con codici" xfId="1312"/>
    <cellStyle name="_Header_cash flow industriali finanziarie" xfId="1313"/>
    <cellStyle name="_Header_cash flow rof 2" xfId="1314"/>
    <cellStyle name="_Header_CashFlow_formatFinance_Q4_F9+3 Full Year" xfId="1315"/>
    <cellStyle name="_Header_CDA27-3-03splitecopat" xfId="1316"/>
    <cellStyle name="_Header_CF Fiat Rof5 Analisti" xfId="1317"/>
    <cellStyle name="_Header_CFR 9 + 3 vs Piano Rilancio_3" xfId="1318"/>
    <cellStyle name="_Header_CFR 9 + 3 vs Piano Rilancio_4" xfId="1319"/>
    <cellStyle name="_Header_CNH PL and BS detailed Fx 06-2004" xfId="1320"/>
    <cellStyle name="_Header_Comau Proventi Oneri full year" xfId="1321"/>
    <cellStyle name="_Header_Comau Proventi Oneri full year_159 - ladder 4d -28-11-05" xfId="1322"/>
    <cellStyle name="_Header_Comau Proventi Oneri full year_MIX" xfId="1323"/>
    <cellStyle name="_Header_Commercial" xfId="1324"/>
    <cellStyle name="_Header_D PFN 31-12- 2002 vs. 31-12-01" xfId="1325"/>
    <cellStyle name="_Header_D PFN 31-12- 2002 vs. 31-12-01_159 - ladder 4d -28-11-05" xfId="1326"/>
    <cellStyle name="_Header_D PFN 31-12- 2002 vs. 31-12-01_MIX" xfId="1327"/>
    <cellStyle name="_Header_D PFN 31-12-2003 vs. 31-12-02" xfId="1328"/>
    <cellStyle name="_Header_DATA_ENTRY" xfId="1329"/>
    <cellStyle name="_Header_DATA_ENTRY_159 - ladder 4d -28-11-05" xfId="1330"/>
    <cellStyle name="_Header_DATA_ENTRY_MIX" xfId="1331"/>
    <cellStyle name="_Header_DB - On Prov Str piano" xfId="1332"/>
    <cellStyle name="_Header_DB - PROV. ON.STRA" xfId="1333"/>
    <cellStyle name="_Header_DB Complessivo 02 03 04" xfId="1334"/>
    <cellStyle name="_Header_DB Discontinuing 031216Rev (version 1)" xfId="1335"/>
    <cellStyle name="_Header_DB OPS Settori DEF 13-11" xfId="1336"/>
    <cellStyle name="_Header_Delta Cambi" xfId="1337"/>
    <cellStyle name="_Header_Delta Cambi_159 - ladder 4d -28-11-05" xfId="1338"/>
    <cellStyle name="_Header_Delta Cambi_MIX" xfId="1339"/>
    <cellStyle name="_Header_DELTA marzo 2006" xfId="1340"/>
    <cellStyle name="_Header_delta perimetro 2vs ytd" xfId="1341"/>
    <cellStyle name="_Header_DeltaCambi" xfId="1342"/>
    <cellStyle name="_Header_Dett. On. Prov. Op.- Stra. " xfId="1343"/>
    <cellStyle name="_Header_Dett. On. Prov. Op.- Stra. _159 - ladder 4d -28-11-05" xfId="1344"/>
    <cellStyle name="_Header_Dett. On. Prov. Op.- Stra. _MIX" xfId="1345"/>
    <cellStyle name="_Header_Dett. Prov.On.Op.Stra" xfId="1346"/>
    <cellStyle name="_Header_Dett. Prov.On.Op.Stra_159 - ladder 4d -28-11-05" xfId="1347"/>
    <cellStyle name="_Header_Dett. Prov.On.Op.Stra_MIX" xfId="1348"/>
    <cellStyle name="_Header_dettagli per memo ROF1" xfId="1349"/>
    <cellStyle name="_Header_DocxCEO Fcst Rev" xfId="1350"/>
    <cellStyle name="_Header_DocxCEO Fcst Rev_159 - ladder 4d -28-11-05" xfId="1351"/>
    <cellStyle name="_Header_DocxCEO Fcst Rev_MIX" xfId="1352"/>
    <cellStyle name="_Header_e-Cash flow by quarter" xfId="1353"/>
    <cellStyle name="_Header_Evoluzione npv 07-09-05" xfId="1354"/>
    <cellStyle name="_Header_File Varianze HD budget 2004" xfId="1355"/>
    <cellStyle name="_Header_File Varianze HD budget 2004 2" xfId="1356"/>
    <cellStyle name="_Header_Financials" xfId="1357"/>
    <cellStyle name="_Header_FREE CASH FLOW" xfId="1358"/>
    <cellStyle name="_Header_FREE CASH FLOW." xfId="1359"/>
    <cellStyle name="_Header_Grafici" xfId="1360"/>
    <cellStyle name="_Header_Grafici Operating Q1" xfId="1361"/>
    <cellStyle name="_Header_Highlights" xfId="1362"/>
    <cellStyle name="_Header_Ind Fin 2 QT" xfId="1363"/>
    <cellStyle name="_Header_IndFinIT_Forecast1_04EnglVers" xfId="1364"/>
    <cellStyle name="_Header_Iniz. Dic. 05 solo f.l.p. 05-09-06" xfId="1365"/>
    <cellStyle name="_Header_JUNIOR - aggiornamento 07-10-15" xfId="1366"/>
    <cellStyle name="_Header_lineaccesori" xfId="1367"/>
    <cellStyle name="_Header_MEMO con TABELLE" xfId="1368"/>
    <cellStyle name="_Header_MIS 22" xfId="1369"/>
    <cellStyle name="_Header_MIS 22 2" xfId="1370"/>
    <cellStyle name="_Header_MIS 26" xfId="1371"/>
    <cellStyle name="_Header_MIS 26 2" xfId="1372"/>
    <cellStyle name="_Header_MIS 27" xfId="1373"/>
    <cellStyle name="_Header_MIS 27 2" xfId="1374"/>
    <cellStyle name="_Header_MIS2" xfId="1375"/>
    <cellStyle name="_Header_MIS2_1" xfId="1376"/>
    <cellStyle name="_Header_MIX" xfId="1377"/>
    <cellStyle name="_Header_MOD. 159 LWB CORR 07-06" xfId="1378"/>
    <cellStyle name="_Header_MOD. AGG. PER GEC (C. VITA 425.000) -publ.- 14-12-05" xfId="1379"/>
    <cellStyle name="_Header_MOD. CROMA F.L.P. 04-07-06 " xfId="1380"/>
    <cellStyle name="_Header_MOD. CROMA PER P.O.  06-09-06" xfId="1381"/>
    <cellStyle name="_Header_MOD. CROMA TOT.  26-07-06 " xfId="1382"/>
    <cellStyle name="_Header_N.DELTA HPE AGG 18-07-05 l.c. 07 vol 217000 " xfId="1383"/>
    <cellStyle name="_Header_NUOVO FORMAT enti di stato" xfId="1384"/>
    <cellStyle name="_Header_NUOVO FORMATPANDA SPORT 26 11" xfId="1385"/>
    <cellStyle name="_Header_On Prov Str C13" xfId="1386"/>
    <cellStyle name="_Header_On Prov Str C13_159 - ladder 4d -28-11-05" xfId="1387"/>
    <cellStyle name="_Header_On Prov Str C13_MIX" xfId="1388"/>
    <cellStyle name="_Header_Operativi e Straordinari CNH" xfId="1389"/>
    <cellStyle name="_Header_Operativi e Straordinari CNH_159 - ladder 4d -28-11-05" xfId="1390"/>
    <cellStyle name="_Header_Operativi e Straordinari CNH_MIX" xfId="1391"/>
    <cellStyle name="_Header_Operativi e Straordinari Iveco" xfId="1392"/>
    <cellStyle name="_Header_Operativi e Straordinari Iveco_159 - ladder 4d -28-11-05" xfId="1393"/>
    <cellStyle name="_Header_Operativi e Straordinari Iveco_MIX" xfId="1394"/>
    <cellStyle name="_Header_Perim 2004" xfId="1395"/>
    <cellStyle name="_Header_Perim 2004 2" xfId="1396"/>
    <cellStyle name="_Header_Perim 2004 e 4 T" xfId="1397"/>
    <cellStyle name="_Header_Perim 2004 e 4 T 2" xfId="1398"/>
    <cellStyle name="_Header_PIANO FIAT New Tariffe_311006" xfId="1399"/>
    <cellStyle name="_Header_Piano_Strategico_05-07_BaseBdg05_FL_Commerciale" xfId="1400"/>
    <cellStyle name="_Header_Piano_Strategico_05-07_BaseBdg05_LCV" xfId="1401"/>
    <cellStyle name="_Header_Piano_Strategico_05-07_BaseBdg05_LCV 2" xfId="1402"/>
    <cellStyle name="_Header_PianoRecupero" xfId="1403"/>
    <cellStyle name="_Header_Pivot ABC" xfId="1404"/>
    <cellStyle name="_Header_PRESENTAZIONE 627.000 VOLUMI CON 1.6 BZ" xfId="1405"/>
    <cellStyle name="_Header_Presentazione(Schema)" xfId="1406"/>
    <cellStyle name="_Header_ROF 03 06" xfId="1407"/>
    <cellStyle name="_Header_ROF 03 06_159 - ladder 4d -28-11-05" xfId="1408"/>
    <cellStyle name="_Header_ROF 03 06_MIX" xfId="1409"/>
    <cellStyle name="_Header_Sett.non Ind.- On.Prov.Op.&amp; Straord-Ris.Part. Toro Itedi Bus Sol" xfId="1410"/>
    <cellStyle name="_Header_Sett.non Ind.- On.Prov.Op.&amp; Straord-Ris.Part. Toro Itedi Bus Sol_159 - ladder 4d -28-11-05" xfId="1411"/>
    <cellStyle name="_Header_Sett.non Ind.- On.Prov.Op.&amp; Straord-Ris.Part. Toro Itedi Bus Sol_MIX" xfId="1412"/>
    <cellStyle name="_Header_simulazione costi serie speciali" xfId="1413"/>
    <cellStyle name="_Header_SINTESI 159 21 SETT schema" xfId="1414"/>
    <cellStyle name="_Header_SINTESI 159 7 SETT" xfId="1415"/>
    <cellStyle name="_Header_SINTESI 159 7 SETT3" xfId="1416"/>
    <cellStyle name="_Header_SINTESI 312 22 nov schema" xfId="1417"/>
    <cellStyle name="_Header_TDB Master File" xfId="1418"/>
    <cellStyle name="_Header_Teksid Proventi Oneri full year" xfId="1419"/>
    <cellStyle name="_Header_Teksid Proventi Oneri full year_159 - ladder 4d -28-11-05" xfId="1420"/>
    <cellStyle name="_Header_Teksid Proventi Oneri full year_MIX" xfId="1421"/>
    <cellStyle name="_Header_trimestri bozza" xfId="1422"/>
    <cellStyle name="_Header_trimestri bozza1" xfId="1423"/>
    <cellStyle name="_Header_varianze Auto" xfId="1424"/>
    <cellStyle name="_Header_Working Capital Grafici" xfId="1425"/>
    <cellStyle name="_Header_z-Riconciliazione 2 qt. c.f. analisti" xfId="1426"/>
    <cellStyle name="_Row1" xfId="1427"/>
    <cellStyle name="_Row1_00 File" xfId="1428"/>
    <cellStyle name="_Row1_00 File 2" xfId="1429"/>
    <cellStyle name="_Row1_01 Operativi e Straordinari vs Bdg &amp; LY SSD Auto" xfId="1430"/>
    <cellStyle name="_Row1_01 Operativi e Straordinari vs Bdg &amp; LY SSD Auto 2" xfId="1431"/>
    <cellStyle name="_Row1_01 Operativi e Straordinari vs Bdg &amp; LY SSD Auto_159 - ladder 4d -28-11-05" xfId="1432"/>
    <cellStyle name="_Row1_01 Operativi e Straordinari vs Bdg &amp; LY SSD Auto_MIX" xfId="1433"/>
    <cellStyle name="_Row1_02 CFR" xfId="1434"/>
    <cellStyle name="_Row1_02 CFR 2" xfId="1435"/>
    <cellStyle name="_Row1_02 CFR Frozen" xfId="1436"/>
    <cellStyle name="_Row1_02 CFR Frozen 2" xfId="1437"/>
    <cellStyle name="_Row1_02 CFR_159 - ladder 4d -28-11-05" xfId="1438"/>
    <cellStyle name="_Row1_02 CFR_MIX" xfId="1439"/>
    <cellStyle name="_Row1_02 Sintesi" xfId="1440"/>
    <cellStyle name="_Row1_02 Sintesi 2" xfId="1441"/>
    <cellStyle name="_Row1_020715_Analisi x Linea (Aggregati)" xfId="1442"/>
    <cellStyle name="_Row1_03 Actl CE SP CFL" xfId="1443"/>
    <cellStyle name="_Row1_03 Actl CE SP CFL 2" xfId="1444"/>
    <cellStyle name="_Row1_03 Bdgt" xfId="1445"/>
    <cellStyle name="_Row1_03 Bdgt 2" xfId="1446"/>
    <cellStyle name="_Row1_03 C 13 040217" xfId="1447"/>
    <cellStyle name="_Row1_03 CE SP CFL" xfId="1448"/>
    <cellStyle name="_Row1_03 CE SP CFL 2" xfId="1449"/>
    <cellStyle name="_Row1_03 CFR Old New" xfId="1450"/>
    <cellStyle name="_Row1_03 CFR Old New 2" xfId="1451"/>
    <cellStyle name="_Row1_03 Linea Actl" xfId="1452"/>
    <cellStyle name="_Row1_03 Linea Actl 2" xfId="1453"/>
    <cellStyle name="_Row1_03 Memo fcst" xfId="1454"/>
    <cellStyle name="_Row1_03 Trimestralizzato" xfId="1455"/>
    <cellStyle name="_Row1_03 Trimestralizzato 2" xfId="1456"/>
    <cellStyle name="_Row1_03_CFR Base-Best_4" xfId="1457"/>
    <cellStyle name="_Row1_03_CFR Base-Best_4 2" xfId="1458"/>
    <cellStyle name="_Row1_03_IndFin Bdg 04" xfId="1459"/>
    <cellStyle name="_Row1_03-02-12 Cash Flow Q4  Year end GPS" xfId="1460"/>
    <cellStyle name="_Row1_030321_CE-SPA-CF Fcst 6+6_Mens-Trim_2" xfId="1461"/>
    <cellStyle name="_Row1_030321_CE-SPA-CF Fcst 6+6_Mens-Trim_2_159 - ladder 4d -28-11-05" xfId="1462"/>
    <cellStyle name="_Row1_030321_CE-SPA-CF Fcst 6+6_Mens-Trim_2_MIX" xfId="1463"/>
    <cellStyle name="_Row1_030527_Piano di Rilancio" xfId="1464"/>
    <cellStyle name="_Row1_031014_DB OPStr" xfId="1465"/>
    <cellStyle name="_Row1_031121_analisi trim bdg04" xfId="1466"/>
    <cellStyle name="_Row1_031212_DB OPS" xfId="1467"/>
    <cellStyle name="_Row1_031222_DB OPS" xfId="1468"/>
    <cellStyle name="_Row1_04 Bdgt per CDA 19 01  File 2" xfId="1469"/>
    <cellStyle name="_Row1_04 Bdgt per CDA 19 01  File 2 2" xfId="1470"/>
    <cellStyle name="_Row1_04 Bdgt per CDA 19 01 s c" xfId="1471"/>
    <cellStyle name="_Row1_04 Bdgt per CDA 19 01 s c 2" xfId="1472"/>
    <cellStyle name="_Row1_04 CFR2_MeseProgr." xfId="1473"/>
    <cellStyle name="_Row1_04 CFR2_MeseProgr. 2" xfId="1474"/>
    <cellStyle name="_Row1_04 CFR2_MeseProgr._159 - ladder 4d -28-11-05" xfId="1475"/>
    <cellStyle name="_Row1_04 CFR2_MeseProgr._MIX" xfId="1476"/>
    <cellStyle name="_Row1_04 OPSt 02 07" xfId="1477"/>
    <cellStyle name="_Row1_05 bdg ridotto" xfId="1478"/>
    <cellStyle name="_Row1_05 Bdgt per CDA 19 01" xfId="1479"/>
    <cellStyle name="_Row1_05 Bdgt per CDA 19 01 2" xfId="1480"/>
    <cellStyle name="_Row1_05 CFR 1" xfId="1481"/>
    <cellStyle name="_Row1_05 CFR 1 2" xfId="1482"/>
    <cellStyle name="_Row1_05 CFR 1 Frozen" xfId="1483"/>
    <cellStyle name="_Row1_05 CFR 1 Frozen 2" xfId="1484"/>
    <cellStyle name="_Row1_05 Linea ROF" xfId="1485"/>
    <cellStyle name="_Row1_06 Marelli Proventi Oneri full year" xfId="1486"/>
    <cellStyle name="_Row1_06 Marelli Proventi Oneri full year 2" xfId="1487"/>
    <cellStyle name="_Row1_06 Marelli Proventi Oneri full year_159 - ladder 4d -28-11-05" xfId="1488"/>
    <cellStyle name="_Row1_06 Marelli Proventi Oneri full year_MIX" xfId="1489"/>
    <cellStyle name="_Row1_06_DBOPS_Actl_C13" xfId="1490"/>
    <cellStyle name="_Row1_08 Cambi" xfId="1491"/>
    <cellStyle name="_Row1_08 Cambi 2" xfId="1492"/>
    <cellStyle name="_Row1_08 Memo 9 + 3" xfId="1493"/>
    <cellStyle name="_Row1_08 Memo ROF Last" xfId="1494"/>
    <cellStyle name="_Row1_08 Settori Settembre" xfId="1495"/>
    <cellStyle name="_Row1_09 Actl CE SP CFL" xfId="1496"/>
    <cellStyle name="_Row1_09 Actl CE SP CFL 2" xfId="1497"/>
    <cellStyle name="_Row1_09-CNH Flash report-2004_DB_frz_bis" xfId="1498"/>
    <cellStyle name="_Row1_10 Summary" xfId="1499"/>
    <cellStyle name="_Row1_10 Summary 2" xfId="1500"/>
    <cellStyle name="_Row1_10 Summary_159 - ladder 4d -28-11-05" xfId="1501"/>
    <cellStyle name="_Row1_10 Summary_MIX" xfId="1502"/>
    <cellStyle name="_Row1_13 Margini di Miglior.FERRARI" xfId="1503"/>
    <cellStyle name="_Row1_13 Margini di Miglior.FERRARI 2" xfId="1504"/>
    <cellStyle name="_Row1_13 Margini di Miglior.FERRARI_159 - ladder 4d -28-11-05" xfId="1505"/>
    <cellStyle name="_Row1_13 Margini di Miglior.FERRARI_MIX" xfId="1506"/>
    <cellStyle name="_Row1_13 Margini di Miglior.MARELLI" xfId="1507"/>
    <cellStyle name="_Row1_13 Margini di Miglior.MARELLI 2" xfId="1508"/>
    <cellStyle name="_Row1_13 Margini di Miglior.MARELLI_159 - ladder 4d -28-11-05" xfId="1509"/>
    <cellStyle name="_Row1_13 Margini di Miglior.MARELLI_MIX" xfId="1510"/>
    <cellStyle name="_Row1_159 - ladder 4d -28-11-05" xfId="1511"/>
    <cellStyle name="_Row1_24-02-12 Cash Flow Q4 &amp; Year end GPS" xfId="1512"/>
    <cellStyle name="_Row1_a-D PFN 31-12-2003 vs. 31-12-02" xfId="1513"/>
    <cellStyle name="_Row1_a-D PFN 31-12-2003 vs. 31-12-02 2" xfId="1514"/>
    <cellStyle name="_Row1_ASaetta2" xfId="1515"/>
    <cellStyle name="_Row1_ASaetta2_159 - ladder 4d -28-11-05" xfId="1516"/>
    <cellStyle name="_Row1_ASaetta2_MIX" xfId="1517"/>
    <cellStyle name="_Row1_ASaetta3" xfId="1518"/>
    <cellStyle name="_Row1_ASaetta6" xfId="1519"/>
    <cellStyle name="_Row1_Avio Graf" xfId="1520"/>
    <cellStyle name="_Row1_Avio Graf 2" xfId="1521"/>
    <cellStyle name="_Row1_Avio Graf_159 - ladder 4d -28-11-05" xfId="1522"/>
    <cellStyle name="_Row1_Avio Graf_MIX" xfId="1523"/>
    <cellStyle name="_Row1_Avio Proventi Oneri full year" xfId="1524"/>
    <cellStyle name="_Row1_Avio Proventi Oneri full year 2" xfId="1525"/>
    <cellStyle name="_Row1_Avio Proventi Oneri full year_159 - ladder 4d -28-11-05" xfId="1526"/>
    <cellStyle name="_Row1_Avio Proventi Oneri full year_MIX" xfId="1527"/>
    <cellStyle name="_Row1_B.S. Graf. ROF5 II°Q e 6ytd" xfId="1528"/>
    <cellStyle name="_Row1_B.S. Graf. ROF5 II°Q e 6ytd 2" xfId="1529"/>
    <cellStyle name="_Row1_B.S.Dett. Prov.On.Op.Stra" xfId="1530"/>
    <cellStyle name="_Row1_B.S.Dett. Prov.On.Op.Stra_159 - ladder 4d -28-11-05" xfId="1531"/>
    <cellStyle name="_Row1_B.S.Dett. Prov.On.Op.Stra_MIX" xfId="1532"/>
    <cellStyle name="_Row1_B.Sol. Prov.On.OP.STRA.DEF" xfId="1533"/>
    <cellStyle name="_Row1_Bdg '04 cons" xfId="1534"/>
    <cellStyle name="_Row1_BDG 2004 A-TOTALE SETTORE capogruppo" xfId="1535"/>
    <cellStyle name="_Row1_BDG 2004 TOTALE SETTORE FIAT" xfId="1536"/>
    <cellStyle name="_Row1_Bus. Sol. ON. PROV. OP. - STRA" xfId="1537"/>
    <cellStyle name="_Row1_Bus. Sol. ON. PROV. OP. - STRA 2" xfId="1538"/>
    <cellStyle name="_Row1_BUS.SOL. - Var. R.O. 3Q-9ytd" xfId="1539"/>
    <cellStyle name="_Row1_C12_ Cash flow 2 last" xfId="1540"/>
    <cellStyle name="_Row1_C12_ Cash flow 2 last 2" xfId="1541"/>
    <cellStyle name="_Row1_caricamento quarter 1" xfId="1542"/>
    <cellStyle name="_Row1_Cartel1" xfId="1543"/>
    <cellStyle name="_Row1_Cartel2" xfId="1544"/>
    <cellStyle name="_Row1_Cartel2_03_CFR Base-Best_4" xfId="1545"/>
    <cellStyle name="_Row1_Cartel2_03_IndFin Bdg 04" xfId="1546"/>
    <cellStyle name="_Row1_Cartel2_03_IndFin Bdg 04 2" xfId="1547"/>
    <cellStyle name="_Row1_Cartel2_04 Bdgt per CDA 19 01  File 2" xfId="1548"/>
    <cellStyle name="_Row1_Cartel2_1" xfId="1549"/>
    <cellStyle name="_Row1_Cartel2_1 2" xfId="1550"/>
    <cellStyle name="_Row1_Cartel2_159 - ladder 4d -28-11-05" xfId="1551"/>
    <cellStyle name="_Row1_Cartel2_Dati" xfId="1552"/>
    <cellStyle name="_Row1_Cartel2_IndFinIT_Forecast1_04EnglVers" xfId="1553"/>
    <cellStyle name="_Row1_Cartel2_IndFinIT_Forecast1_04EnglVers 2" xfId="1554"/>
    <cellStyle name="_Row1_Cartel2_MIX" xfId="1555"/>
    <cellStyle name="_Row1_Cartel3" xfId="1556"/>
    <cellStyle name="_Row1_Cartel3 2" xfId="1557"/>
    <cellStyle name="_Row1_Cartel3_1" xfId="1558"/>
    <cellStyle name="_Row1_Cartel31" xfId="1559"/>
    <cellStyle name="_Row1_Cartel31_159 - ladder 4d -28-11-05" xfId="1560"/>
    <cellStyle name="_Row1_Cartel31_MIX" xfId="1561"/>
    <cellStyle name="_Row1_Cartel4" xfId="1562"/>
    <cellStyle name="_Row1_cash flow  per quarter" xfId="1563"/>
    <cellStyle name="_Row1_cash flow  per quarter 2" xfId="1564"/>
    <cellStyle name="_Row1_Cash flow 2002-2006" xfId="1565"/>
    <cellStyle name="_Row1_Cash flow 2002-2006 2" xfId="1566"/>
    <cellStyle name="_Row1_cash flow 2003 gruppo" xfId="1567"/>
    <cellStyle name="_Row1_cash flow 2003 gruppo 2" xfId="1568"/>
    <cellStyle name="_Row1_cash flow c13" xfId="1569"/>
    <cellStyle name="_Row1_cash flow di  rof prova con codici" xfId="1570"/>
    <cellStyle name="_Row1_cash flow di  rof prova con codici 2" xfId="1571"/>
    <cellStyle name="_Row1_cash flow industriali finanziarie" xfId="1572"/>
    <cellStyle name="_Row1_cash flow industriali finanziarie 2" xfId="1573"/>
    <cellStyle name="_Row1_cash flow rof 2" xfId="1574"/>
    <cellStyle name="_Row1_cash flow rof 2 2" xfId="1575"/>
    <cellStyle name="_Row1_CashFlow_formatFinance_Q4_F9+3 Full Year" xfId="1576"/>
    <cellStyle name="_Row1_CDA27-3-03splitecopat" xfId="1577"/>
    <cellStyle name="_Row1_CDA27-3-03splitecopat 2" xfId="1578"/>
    <cellStyle name="_Row1_CF Fiat Rof5 Analisti" xfId="1579"/>
    <cellStyle name="_Row1_CFR 9 + 3 vs Piano Rilancio_3" xfId="1580"/>
    <cellStyle name="_Row1_CFR 9 + 3 vs Piano Rilancio_3 2" xfId="1581"/>
    <cellStyle name="_Row1_Comau Proventi Oneri full year" xfId="1582"/>
    <cellStyle name="_Row1_Comau Proventi Oneri full year 2" xfId="1583"/>
    <cellStyle name="_Row1_Comau Proventi Oneri full year_159 - ladder 4d -28-11-05" xfId="1584"/>
    <cellStyle name="_Row1_Comau Proventi Oneri full year_MIX" xfId="1585"/>
    <cellStyle name="_Row1_D PFN 31-12- 2002 vs. 31-12-01" xfId="1586"/>
    <cellStyle name="_Row1_D PFN 31-12- 2002 vs. 31-12-01 2" xfId="1587"/>
    <cellStyle name="_Row1_D PFN 31-12- 2002 vs. 31-12-01_159 - ladder 4d -28-11-05" xfId="1588"/>
    <cellStyle name="_Row1_D PFN 31-12- 2002 vs. 31-12-01_MIX" xfId="1589"/>
    <cellStyle name="_Row1_D PFN 31-12-2003 vs. 31-12-02" xfId="1590"/>
    <cellStyle name="_Row1_D PFN 31-12-2003 vs. 31-12-02 2" xfId="1591"/>
    <cellStyle name="_Row1_DATA_ENTRY" xfId="1592"/>
    <cellStyle name="_Row1_DATA_ENTRY_159 - ladder 4d -28-11-05" xfId="1593"/>
    <cellStyle name="_Row1_DATA_ENTRY_MIX" xfId="1594"/>
    <cellStyle name="_Row1_DB - On Prov Str piano" xfId="1595"/>
    <cellStyle name="_Row1_DB - PROV. ON.STRA" xfId="1596"/>
    <cellStyle name="_Row1_DB - PROV. ON.STRA 2" xfId="1597"/>
    <cellStyle name="_Row1_DB Complessivo 02 03 04" xfId="1598"/>
    <cellStyle name="_Row1_DB Complessivo 02 03 04 2" xfId="1599"/>
    <cellStyle name="_Row1_DB Discontinuing 031216Rev (version 1)" xfId="1600"/>
    <cellStyle name="_Row1_DB OPS Settori DEF 13-11" xfId="1601"/>
    <cellStyle name="_Row1_Delta Cambi" xfId="1602"/>
    <cellStyle name="_Row1_Delta Cambi_159 - ladder 4d -28-11-05" xfId="1603"/>
    <cellStyle name="_Row1_Delta Cambi_MIX" xfId="1604"/>
    <cellStyle name="_Row1_delta perimetro 2vs ytd" xfId="1605"/>
    <cellStyle name="_Row1_delta perimetro 2vs ytd 2" xfId="1606"/>
    <cellStyle name="_Row1_Dett. On. Prov. Op.- Stra. " xfId="1607"/>
    <cellStyle name="_Row1_Dett. On. Prov. Op.- Stra. _159 - ladder 4d -28-11-05" xfId="1608"/>
    <cellStyle name="_Row1_Dett. On. Prov. Op.- Stra. _MIX" xfId="1609"/>
    <cellStyle name="_Row1_Dett. Prov.On.Op.Stra" xfId="1610"/>
    <cellStyle name="_Row1_Dett. Prov.On.Op.Stra_159 - ladder 4d -28-11-05" xfId="1611"/>
    <cellStyle name="_Row1_Dett. Prov.On.Op.Stra_MIX" xfId="1612"/>
    <cellStyle name="_Row1_dettagli per memo ROF1" xfId="1613"/>
    <cellStyle name="_Row1_dettagli per memo ROF1 2" xfId="1614"/>
    <cellStyle name="_Row1_DocxCEO Fcst Rev" xfId="1615"/>
    <cellStyle name="_Row1_DocxCEO Fcst Rev_159 - ladder 4d -28-11-05" xfId="1616"/>
    <cellStyle name="_Row1_DocxCEO Fcst Rev_MIX" xfId="1617"/>
    <cellStyle name="_Row1_e-Cash flow by quarter" xfId="1618"/>
    <cellStyle name="_Row1_e-Cash flow by quarter 2" xfId="1619"/>
    <cellStyle name="_Row1_FREE CASH FLOW" xfId="1620"/>
    <cellStyle name="_Row1_FREE CASH FLOW." xfId="1621"/>
    <cellStyle name="_Row1_Grafici" xfId="1622"/>
    <cellStyle name="_Row1_Grafici Operating Q1" xfId="1623"/>
    <cellStyle name="_Row1_Grafici Operating Q1 2" xfId="1624"/>
    <cellStyle name="_Row1_Highlights" xfId="1625"/>
    <cellStyle name="_Row1_Highlights 2" xfId="1626"/>
    <cellStyle name="_Row1_Ind Fin 2 QT" xfId="1627"/>
    <cellStyle name="_Row1_IndFinIT_Forecast1_04EnglVers" xfId="1628"/>
    <cellStyle name="_Row1_ITEDI - Prov. On. OP. STRA. BDG 04" xfId="1629"/>
    <cellStyle name="_Row1_ITEDI - Prov. On. OP. STRA. BDG 04 2" xfId="1630"/>
    <cellStyle name="_Row1_MEMO con TABELLE" xfId="1631"/>
    <cellStyle name="_Row1_MIS 22" xfId="1632"/>
    <cellStyle name="_Row1_MIS 22 2" xfId="1633"/>
    <cellStyle name="_Row1_MIS 26" xfId="1634"/>
    <cellStyle name="_Row1_MIS 26 2" xfId="1635"/>
    <cellStyle name="_Row1_MIS2" xfId="1636"/>
    <cellStyle name="_Row1_MIS2 2" xfId="1637"/>
    <cellStyle name="_Row1_MIS2_1" xfId="1638"/>
    <cellStyle name="_Row1_MIX" xfId="1639"/>
    <cellStyle name="_Row1_MODUL_BDG04_SETTORE SERVIZI" xfId="1640"/>
    <cellStyle name="_Row1_On Prov Str C13" xfId="1641"/>
    <cellStyle name="_Row1_On Prov Str C13_159 - ladder 4d -28-11-05" xfId="1642"/>
    <cellStyle name="_Row1_On Prov Str C13_MIX" xfId="1643"/>
    <cellStyle name="_Row1_Operativi e Straordinari CNH" xfId="1644"/>
    <cellStyle name="_Row1_Operativi e Straordinari CNH 2" xfId="1645"/>
    <cellStyle name="_Row1_Operativi e Straordinari CNH_159 - ladder 4d -28-11-05" xfId="1646"/>
    <cellStyle name="_Row1_Operativi e Straordinari CNH_MIX" xfId="1647"/>
    <cellStyle name="_Row1_Operativi e Straordinari Iveco" xfId="1648"/>
    <cellStyle name="_Row1_Operativi e Straordinari Iveco 2" xfId="1649"/>
    <cellStyle name="_Row1_Operativi e Straordinari Iveco_159 - ladder 4d -28-11-05" xfId="1650"/>
    <cellStyle name="_Row1_Operativi e Straordinari Iveco_MIX" xfId="1651"/>
    <cellStyle name="_Row1_Perim 2004 e 4 T" xfId="1652"/>
    <cellStyle name="_Row1_Perim 2004 e 4 T 2" xfId="1653"/>
    <cellStyle name="_Row1_Piano_Strategico_05-07_BaseBdg05_FL_Commerciale" xfId="1654"/>
    <cellStyle name="_Row1_Piano_Strategico_05-07_BaseBdg05_LCV" xfId="1655"/>
    <cellStyle name="_Row1_Piano_Strategico_05-07_BaseBdg05_LCV 2" xfId="1656"/>
    <cellStyle name="_Row1_Pivot ABC" xfId="1657"/>
    <cellStyle name="_Row1_ROF 03 06" xfId="1658"/>
    <cellStyle name="_Row1_ROF 03 06 2" xfId="1659"/>
    <cellStyle name="_Row1_ROF 03 06_159 - ladder 4d -28-11-05" xfId="1660"/>
    <cellStyle name="_Row1_ROF 03 06_MIX" xfId="1661"/>
    <cellStyle name="_Row1_Sett.non Ind.- On.Prov.Op.&amp; Straord-Ris.Part. Toro Itedi Bus Sol" xfId="1662"/>
    <cellStyle name="_Row1_Sett.non Ind.- On.Prov.Op.&amp; Straord-Ris.Part. Toro Itedi Bus Sol 2" xfId="1663"/>
    <cellStyle name="_Row1_Sett.non Ind.- On.Prov.Op.&amp; Straord-Ris.Part. Toro Itedi Bus Sol_159 - ladder 4d -28-11-05" xfId="1664"/>
    <cellStyle name="_Row1_Sett.non Ind.- On.Prov.Op.&amp; Straord-Ris.Part. Toro Itedi Bus Sol_MIX" xfId="1665"/>
    <cellStyle name="_Row1_TDB Master File" xfId="1666"/>
    <cellStyle name="_Row1_Teksid Proventi Oneri full year" xfId="1667"/>
    <cellStyle name="_Row1_Teksid Proventi Oneri full year 2" xfId="1668"/>
    <cellStyle name="_Row1_Teksid Proventi Oneri full year_159 - ladder 4d -28-11-05" xfId="1669"/>
    <cellStyle name="_Row1_Teksid Proventi Oneri full year_MIX" xfId="1670"/>
    <cellStyle name="_Row1_trimestri bozza" xfId="1671"/>
    <cellStyle name="_Row1_trimestri bozza 2" xfId="1672"/>
    <cellStyle name="_Row1_trimestri bozza1" xfId="1673"/>
    <cellStyle name="_Row1_trimestri bozza1 2" xfId="1674"/>
    <cellStyle name="_Row1_varianze Auto" xfId="1675"/>
    <cellStyle name="_Row1_varianze Auto 2" xfId="1676"/>
    <cellStyle name="_Row1_Varianze budget-piano" xfId="1677"/>
    <cellStyle name="_Row1_Varianze CNH" xfId="1678"/>
    <cellStyle name="_Row1_Varianze IVECO" xfId="1679"/>
    <cellStyle name="_Row1_Working Capital Grafici" xfId="1680"/>
    <cellStyle name="_Row1_z-Riconciliazione 2 qt. c.f. analisti" xfId="1681"/>
    <cellStyle name="_Row2" xfId="1682"/>
    <cellStyle name="_Row2 2" xfId="1683"/>
    <cellStyle name="_Row2_00 File" xfId="1684"/>
    <cellStyle name="_Row2_01 Operativi e Straordinari vs Bdg &amp; LY SSD Auto" xfId="1685"/>
    <cellStyle name="_Row2_01 Operativi e Straordinari vs Bdg &amp; LY SSD Auto_159 - ladder 4d -28-11-05" xfId="1686"/>
    <cellStyle name="_Row2_01 Operativi e Straordinari vs Bdg &amp; LY SSD Auto_MIX" xfId="1687"/>
    <cellStyle name="_Row2_02 CFR" xfId="1688"/>
    <cellStyle name="_Row2_02 CFR Frozen" xfId="1689"/>
    <cellStyle name="_Row2_02 CFR_159 - ladder 4d -28-11-05" xfId="1690"/>
    <cellStyle name="_Row2_02 CFR_MIX" xfId="1691"/>
    <cellStyle name="_Row2_02 Sintesi" xfId="1692"/>
    <cellStyle name="_Row2_020715_Analisi x Linea (Aggregati)" xfId="1693"/>
    <cellStyle name="_Row2_020715_Analisi x Linea (Aggregati) 2" xfId="1694"/>
    <cellStyle name="_Row2_03 Actl CE SP CFL" xfId="1695"/>
    <cellStyle name="_Row2_03 Bdgt" xfId="1696"/>
    <cellStyle name="_Row2_03 C 13 040217" xfId="1697"/>
    <cellStyle name="_Row2_03 C 13 040217 2" xfId="1698"/>
    <cellStyle name="_Row2_03 CE SP CFL" xfId="1699"/>
    <cellStyle name="_Row2_03 CFR Old New" xfId="1700"/>
    <cellStyle name="_Row2_03 Linea Actl" xfId="1701"/>
    <cellStyle name="_Row2_03 Memo fcst" xfId="1702"/>
    <cellStyle name="_Row2_03 Memo fcst 2" xfId="1703"/>
    <cellStyle name="_Row2_03 Trimestralizzato" xfId="1704"/>
    <cellStyle name="_Row2_03_CFR Base-Best_4" xfId="1705"/>
    <cellStyle name="_Row2_03_IndFin Bdg 04" xfId="1706"/>
    <cellStyle name="_Row2_03_IndFin Bdg 04 2" xfId="1707"/>
    <cellStyle name="_Row2_03-02-12 Cash Flow Q4  Year end GPS" xfId="1708"/>
    <cellStyle name="_Row2_03-02-12 Cash Flow Q4  Year end GPS 2" xfId="1709"/>
    <cellStyle name="_Row2_030321_CE-SPA-CF Fcst 6+6_Mens-Trim_2" xfId="1710"/>
    <cellStyle name="_Row2_030321_CE-SPA-CF Fcst 6+6_Mens-Trim_2 2" xfId="1711"/>
    <cellStyle name="_Row2_030321_CE-SPA-CF Fcst 6+6_Mens-Trim_2_159 - ladder 4d -28-11-05" xfId="1712"/>
    <cellStyle name="_Row2_030321_CE-SPA-CF Fcst 6+6_Mens-Trim_2_MIX" xfId="1713"/>
    <cellStyle name="_Row2_030527_Piano di Rilancio" xfId="1714"/>
    <cellStyle name="_Row2_030527_Piano di Rilancio 2" xfId="1715"/>
    <cellStyle name="_Row2_031014_DB OPStr" xfId="1716"/>
    <cellStyle name="_Row2_031014_DB OPStr 2" xfId="1717"/>
    <cellStyle name="_Row2_031121_analisi trim bdg04" xfId="1718"/>
    <cellStyle name="_Row2_031121_analisi trim bdg04 2" xfId="1719"/>
    <cellStyle name="_Row2_031212_DB OPS" xfId="1720"/>
    <cellStyle name="_Row2_031212_DB OPS 2" xfId="1721"/>
    <cellStyle name="_Row2_031222_DB OPS" xfId="1722"/>
    <cellStyle name="_Row2_031222_DB OPS 2" xfId="1723"/>
    <cellStyle name="_Row2_04 Bdgt per CDA 19 01  File 2" xfId="1724"/>
    <cellStyle name="_Row2_04 Bdgt per CDA 19 01 s c" xfId="1725"/>
    <cellStyle name="_Row2_04 CFR2_MeseProgr." xfId="1726"/>
    <cellStyle name="_Row2_04 CFR2_MeseProgr._159 - ladder 4d -28-11-05" xfId="1727"/>
    <cellStyle name="_Row2_04 CFR2_MeseProgr._MIX" xfId="1728"/>
    <cellStyle name="_Row2_04 OPSt 02 07" xfId="1729"/>
    <cellStyle name="_Row2_04 OPSt 02 07 2" xfId="1730"/>
    <cellStyle name="_Row2_05 bdg ridotto" xfId="1731"/>
    <cellStyle name="_Row2_05 bdg ridotto 2" xfId="1732"/>
    <cellStyle name="_Row2_05 Bdgt per CDA 19 01" xfId="1733"/>
    <cellStyle name="_Row2_05 CFR 1" xfId="1734"/>
    <cellStyle name="_Row2_05 CFR 1 Frozen" xfId="1735"/>
    <cellStyle name="_Row2_05 Linea ROF" xfId="1736"/>
    <cellStyle name="_Row2_05 Linea ROF 2" xfId="1737"/>
    <cellStyle name="_Row2_06 Marelli Proventi Oneri full year" xfId="1738"/>
    <cellStyle name="_Row2_06 Marelli Proventi Oneri full year_159 - ladder 4d -28-11-05" xfId="1739"/>
    <cellStyle name="_Row2_06 Marelli Proventi Oneri full year_MIX" xfId="1740"/>
    <cellStyle name="_Row2_06_DBOPS_Actl_C13" xfId="1741"/>
    <cellStyle name="_Row2_06_DBOPS_Actl_C13 2" xfId="1742"/>
    <cellStyle name="_Row2_08 Cambi" xfId="1743"/>
    <cellStyle name="_Row2_08 Memo 9 + 3" xfId="1744"/>
    <cellStyle name="_Row2_08 Memo 9 + 3 2" xfId="1745"/>
    <cellStyle name="_Row2_08 Memo ROF Last" xfId="1746"/>
    <cellStyle name="_Row2_08 Memo ROF Last 2" xfId="1747"/>
    <cellStyle name="_Row2_08 Settori Settembre" xfId="1748"/>
    <cellStyle name="_Row2_08 Settori Settembre 2" xfId="1749"/>
    <cellStyle name="_Row2_09 Actl CE SP CFL" xfId="1750"/>
    <cellStyle name="_Row2_09-CNH Flash report-2004_DB_frz_bis" xfId="1751"/>
    <cellStyle name="_Row2_10 Summary" xfId="1752"/>
    <cellStyle name="_Row2_10 Summary_159 - ladder 4d -28-11-05" xfId="1753"/>
    <cellStyle name="_Row2_10 Summary_MIX" xfId="1754"/>
    <cellStyle name="_Row2_13 Margini di Miglior.FERRARI" xfId="1755"/>
    <cellStyle name="_Row2_13 Margini di Miglior.FERRARI_159 - ladder 4d -28-11-05" xfId="1756"/>
    <cellStyle name="_Row2_13 Margini di Miglior.FERRARI_MIX" xfId="1757"/>
    <cellStyle name="_Row2_13 Margini di Miglior.MARELLI" xfId="1758"/>
    <cellStyle name="_Row2_13 Margini di Miglior.MARELLI_159 - ladder 4d -28-11-05" xfId="1759"/>
    <cellStyle name="_Row2_13 Margini di Miglior.MARELLI_MIX" xfId="1760"/>
    <cellStyle name="_Row2_159 - ladder 4d -28-11-05" xfId="1761"/>
    <cellStyle name="_Row2_24-02-12 Cash Flow Q4 &amp; Year end GPS" xfId="1762"/>
    <cellStyle name="_Row2_24-02-12 Cash Flow Q4 &amp; Year end GPS 2" xfId="1763"/>
    <cellStyle name="_Row2_940 627.000 volumi  1.6 BZ 7,5%" xfId="1764"/>
    <cellStyle name="_Row2_940 627.000 volumi  1.6 BZ 7,5% 2" xfId="1765"/>
    <cellStyle name="_Row2_955 230 CV_AT6 Gennaio 2010 gdx gen09 2603071" xfId="1766"/>
    <cellStyle name="_Row2_955 Mix versioni allestimenti 030907 x LACROCE" xfId="1767"/>
    <cellStyle name="_Row2_a-D PFN 31-12-2003 vs. 31-12-02" xfId="1768"/>
    <cellStyle name="_Row2_ASaetta2" xfId="1769"/>
    <cellStyle name="_Row2_ASaetta2 2" xfId="1770"/>
    <cellStyle name="_Row2_ASaetta2_159 - ladder 4d -28-11-05" xfId="1771"/>
    <cellStyle name="_Row2_ASaetta2_MIX" xfId="1772"/>
    <cellStyle name="_Row2_ASaetta3" xfId="1773"/>
    <cellStyle name="_Row2_ASaetta3 2" xfId="1774"/>
    <cellStyle name="_Row2_ASaetta6" xfId="1775"/>
    <cellStyle name="_Row2_ASaetta6 2" xfId="1776"/>
    <cellStyle name="_Row2_Avio Graf" xfId="1777"/>
    <cellStyle name="_Row2_Avio Graf_159 - ladder 4d -28-11-05" xfId="1778"/>
    <cellStyle name="_Row2_Avio Graf_MIX" xfId="1779"/>
    <cellStyle name="_Row2_Avio Proventi Oneri full year" xfId="1780"/>
    <cellStyle name="_Row2_Avio Proventi Oneri full year_159 - ladder 4d -28-11-05" xfId="1781"/>
    <cellStyle name="_Row2_Avio Proventi Oneri full year_MIX" xfId="1782"/>
    <cellStyle name="_Row2_B.C. NOV 2005" xfId="1783"/>
    <cellStyle name="_Row2_B.C. NOV 2005 2" xfId="1784"/>
    <cellStyle name="_Row2_B.S. Graf. ROF5 II°Q e 6ytd" xfId="1785"/>
    <cellStyle name="_Row2_B.S.Dett. Prov.On.Op.Stra" xfId="1786"/>
    <cellStyle name="_Row2_B.S.Dett. Prov.On.Op.Stra 2" xfId="1787"/>
    <cellStyle name="_Row2_B.S.Dett. Prov.On.Op.Stra_159 - ladder 4d -28-11-05" xfId="1788"/>
    <cellStyle name="_Row2_B.S.Dett. Prov.On.Op.Stra_MIX" xfId="1789"/>
    <cellStyle name="_Row2_B.Sol. Prov.On.OP.STRA.DEF" xfId="1790"/>
    <cellStyle name="_Row2_B.Sol. Prov.On.OP.STRA.DEF 2" xfId="1791"/>
    <cellStyle name="_Row2_Bus. Sol. ON. PROV. OP. - STRA" xfId="1792"/>
    <cellStyle name="_Row2_BUS.SOL. - Var. R.O. 3Q-9ytd" xfId="1793"/>
    <cellStyle name="_Row2_BUS.SOL. - Var. R.O. 3Q-9ytd 2" xfId="1794"/>
    <cellStyle name="_Row2_C12_ Cash flow 2 last" xfId="1795"/>
    <cellStyle name="_Row2_caricamento quarter 1" xfId="1796"/>
    <cellStyle name="_Row2_caricamento quarter 1 2" xfId="1797"/>
    <cellStyle name="_Row2_Cartel1" xfId="1798"/>
    <cellStyle name="_Row2_Cartel1 2" xfId="1799"/>
    <cellStyle name="_Row2_Cartel2" xfId="1800"/>
    <cellStyle name="_Row2_Cartel2 (2)" xfId="1801"/>
    <cellStyle name="_Row2_Cartel2 2" xfId="1802"/>
    <cellStyle name="_Row2_Cartel2 3" xfId="1803"/>
    <cellStyle name="_Row2_Cartel2_03_CFR Base-Best_4" xfId="1804"/>
    <cellStyle name="_Row2_Cartel2_03_CFR Base-Best_4 2" xfId="1805"/>
    <cellStyle name="_Row2_Cartel2_03_IndFin Bdg 04" xfId="1806"/>
    <cellStyle name="_Row2_Cartel2_04 Bdgt per CDA 19 01  File 2" xfId="1807"/>
    <cellStyle name="_Row2_Cartel2_04 Bdgt per CDA 19 01  File 2 2" xfId="1808"/>
    <cellStyle name="_Row2_Cartel2_1" xfId="1809"/>
    <cellStyle name="_Row2_Cartel2_159 - ladder 4d -28-11-05" xfId="1810"/>
    <cellStyle name="_Row2_Cartel2_Dati" xfId="1811"/>
    <cellStyle name="_Row2_Cartel2_Dati 2" xfId="1812"/>
    <cellStyle name="_Row2_Cartel2_IndFinIT_Forecast1_04EnglVers" xfId="1813"/>
    <cellStyle name="_Row2_Cartel2_MIX" xfId="1814"/>
    <cellStyle name="_Row2_Cartel26" xfId="1815"/>
    <cellStyle name="_Row2_Cartel26 2" xfId="1816"/>
    <cellStyle name="_Row2_Cartel3" xfId="1817"/>
    <cellStyle name="_Row2_Cartel3_1" xfId="1818"/>
    <cellStyle name="_Row2_Cartel3_1 2" xfId="1819"/>
    <cellStyle name="_Row2_Cartel31" xfId="1820"/>
    <cellStyle name="_Row2_Cartel31 2" xfId="1821"/>
    <cellStyle name="_Row2_Cartel31_159 - ladder 4d -28-11-05" xfId="1822"/>
    <cellStyle name="_Row2_Cartel31_MIX" xfId="1823"/>
    <cellStyle name="_Row2_cash flow  per quarter" xfId="1824"/>
    <cellStyle name="_Row2_Cash flow 2002-2006" xfId="1825"/>
    <cellStyle name="_Row2_cash flow 2003 gruppo" xfId="1826"/>
    <cellStyle name="_Row2_cash flow c13" xfId="1827"/>
    <cellStyle name="_Row2_cash flow c13 2" xfId="1828"/>
    <cellStyle name="_Row2_cash flow di  rof prova con codici" xfId="1829"/>
    <cellStyle name="_Row2_cash flow industriali finanziarie" xfId="1830"/>
    <cellStyle name="_Row2_cash flow rof 2" xfId="1831"/>
    <cellStyle name="_Row2_CashFlow_formatFinance_Q4_F9+3 Full Year" xfId="1832"/>
    <cellStyle name="_Row2_CashFlow_formatFinance_Q4_F9+3 Full Year 2" xfId="1833"/>
    <cellStyle name="_Row2_CDA27-3-03splitecopat" xfId="1834"/>
    <cellStyle name="_Row2_CF Fiat Rof5 Analisti" xfId="1835"/>
    <cellStyle name="_Row2_CF Fiat Rof5 Analisti 2" xfId="1836"/>
    <cellStyle name="_Row2_CFR 9 + 3 vs Piano Rilancio_3" xfId="1837"/>
    <cellStyle name="_Row2_Comau Proventi Oneri full year" xfId="1838"/>
    <cellStyle name="_Row2_Comau Proventi Oneri full year_159 - ladder 4d -28-11-05" xfId="1839"/>
    <cellStyle name="_Row2_Comau Proventi Oneri full year_MIX" xfId="1840"/>
    <cellStyle name="_Row2_D PFN 31-12- 2002 vs. 31-12-01" xfId="1841"/>
    <cellStyle name="_Row2_D PFN 31-12- 2002 vs. 31-12-01_159 - ladder 4d -28-11-05" xfId="1842"/>
    <cellStyle name="_Row2_D PFN 31-12- 2002 vs. 31-12-01_MIX" xfId="1843"/>
    <cellStyle name="_Row2_D PFN 31-12-2003 vs. 31-12-02" xfId="1844"/>
    <cellStyle name="_Row2_DATA_ENTRY" xfId="1845"/>
    <cellStyle name="_Row2_DATA_ENTRY_159 - ladder 4d -28-11-05" xfId="1846"/>
    <cellStyle name="_Row2_DATA_ENTRY_MIX" xfId="1847"/>
    <cellStyle name="_Row2_DB - On Prov Str piano" xfId="1848"/>
    <cellStyle name="_Row2_DB - On Prov Str piano 2" xfId="1849"/>
    <cellStyle name="_Row2_DB - PROV. ON.STRA" xfId="1850"/>
    <cellStyle name="_Row2_DB Complessivo 02 03 04" xfId="1851"/>
    <cellStyle name="_Row2_DB Discontinuing 031216Rev (version 1)" xfId="1852"/>
    <cellStyle name="_Row2_DB Discontinuing 031216Rev (version 1) 2" xfId="1853"/>
    <cellStyle name="_Row2_DB OPS Settori DEF 13-11" xfId="1854"/>
    <cellStyle name="_Row2_DB OPS Settori DEF 13-11 2" xfId="1855"/>
    <cellStyle name="_Row2_Delta Cambi" xfId="1856"/>
    <cellStyle name="_Row2_Delta Cambi 2" xfId="1857"/>
    <cellStyle name="_Row2_Delta Cambi_159 - ladder 4d -28-11-05" xfId="1858"/>
    <cellStyle name="_Row2_Delta Cambi_MIX" xfId="1859"/>
    <cellStyle name="_Row2_DELTA marzo 2006" xfId="1860"/>
    <cellStyle name="_Row2_DELTA marzo 2006 2" xfId="1861"/>
    <cellStyle name="_Row2_delta perimetro 2vs ytd" xfId="1862"/>
    <cellStyle name="_Row2_Dett. On. Prov. Op.- Stra. " xfId="1863"/>
    <cellStyle name="_Row2_Dett. On. Prov. Op.- Stra.  2" xfId="1864"/>
    <cellStyle name="_Row2_Dett. On. Prov. Op.- Stra. _159 - ladder 4d -28-11-05" xfId="1865"/>
    <cellStyle name="_Row2_Dett. On. Prov. Op.- Stra. _MIX" xfId="1866"/>
    <cellStyle name="_Row2_Dett. Prov.On.Op.Stra" xfId="1867"/>
    <cellStyle name="_Row2_Dett. Prov.On.Op.Stra 2" xfId="1868"/>
    <cellStyle name="_Row2_Dett. Prov.On.Op.Stra_159 - ladder 4d -28-11-05" xfId="1869"/>
    <cellStyle name="_Row2_Dett. Prov.On.Op.Stra_MIX" xfId="1870"/>
    <cellStyle name="_Row2_dettagli per memo ROF1" xfId="1871"/>
    <cellStyle name="_Row2_DocxCEO Fcst Rev" xfId="1872"/>
    <cellStyle name="_Row2_DocxCEO Fcst Rev 2" xfId="1873"/>
    <cellStyle name="_Row2_DocxCEO Fcst Rev_159 - ladder 4d -28-11-05" xfId="1874"/>
    <cellStyle name="_Row2_DocxCEO Fcst Rev_MIX" xfId="1875"/>
    <cellStyle name="_Row2_e-Cash flow by quarter" xfId="1876"/>
    <cellStyle name="_Row2_Evoluzione npv 07-09-05" xfId="1877"/>
    <cellStyle name="_Row2_Evoluzione npv 07-09-05 2" xfId="1878"/>
    <cellStyle name="_Row2_FREE CASH FLOW" xfId="1879"/>
    <cellStyle name="_Row2_FREE CASH FLOW 2" xfId="1880"/>
    <cellStyle name="_Row2_FREE CASH FLOW." xfId="1881"/>
    <cellStyle name="_Row2_FREE CASH FLOW. 2" xfId="1882"/>
    <cellStyle name="_Row2_Grafici" xfId="1883"/>
    <cellStyle name="_Row2_Grafici 2" xfId="1884"/>
    <cellStyle name="_Row2_Grafici Operating Q1" xfId="1885"/>
    <cellStyle name="_Row2_Highlights" xfId="1886"/>
    <cellStyle name="_Row2_Ind Fin 2 QT" xfId="1887"/>
    <cellStyle name="_Row2_Ind Fin 2 QT 2" xfId="1888"/>
    <cellStyle name="_Row2_IndFinIT_Forecast1_04EnglVers" xfId="1889"/>
    <cellStyle name="_Row2_IndFinIT_Forecast1_04EnglVers 2" xfId="1890"/>
    <cellStyle name="_Row2_Iniz. Dic. 05 solo f.l.p. 05-09-06" xfId="1891"/>
    <cellStyle name="_Row2_Iniz. Dic. 05 solo f.l.p. 05-09-06 2" xfId="1892"/>
    <cellStyle name="_Row2_JUNIOR - aggiornamento 07-10-15" xfId="1893"/>
    <cellStyle name="_Row2_lineaccesori" xfId="1894"/>
    <cellStyle name="_Row2_MEMO con TABELLE" xfId="1895"/>
    <cellStyle name="_Row2_MEMO con TABELLE 2" xfId="1896"/>
    <cellStyle name="_Row2_MIS 22" xfId="1897"/>
    <cellStyle name="_Row2_MIS 26" xfId="1898"/>
    <cellStyle name="_Row2_MIS2" xfId="1899"/>
    <cellStyle name="_Row2_MIS2_1" xfId="1900"/>
    <cellStyle name="_Row2_MIX" xfId="1901"/>
    <cellStyle name="_Row2_MOD. 159 LWB CORR 07-06" xfId="1902"/>
    <cellStyle name="_Row2_MOD. 159 LWB CORR 07-06 2" xfId="1903"/>
    <cellStyle name="_Row2_MOD. AGG. PER GEC (C. VITA 425.000) -publ.- 14-12-05" xfId="1904"/>
    <cellStyle name="_Row2_MOD. CROMA F.L.P. 04-07-06 " xfId="1905"/>
    <cellStyle name="_Row2_MOD. CROMA F.L.P. 04-07-06  2" xfId="1906"/>
    <cellStyle name="_Row2_MOD. CROMA PER P.O.  06-09-06" xfId="1907"/>
    <cellStyle name="_Row2_MOD. CROMA PER P.O.  06-09-06 2" xfId="1908"/>
    <cellStyle name="_Row2_MOD. CROMA TOT.  26-07-06 " xfId="1909"/>
    <cellStyle name="_Row2_MOD. CROMA TOT.  26-07-06  2" xfId="1910"/>
    <cellStyle name="_Row2_N.DELTA HPE AGG 18-07-05 l.c. 07 vol 217000 " xfId="1911"/>
    <cellStyle name="_Row2_N.DELTA HPE AGG 18-07-05 l.c. 07 vol 217000  2" xfId="1912"/>
    <cellStyle name="_Row2_NUOVO FORMAT enti di stato" xfId="1913"/>
    <cellStyle name="_Row2_NUOVO FORMAT enti di stato 2" xfId="1914"/>
    <cellStyle name="_Row2_NUOVO FORMATPANDA SPORT 26 11" xfId="1915"/>
    <cellStyle name="_Row2_NUOVO FORMATPANDA SPORT 26 11 2" xfId="1916"/>
    <cellStyle name="_Row2_On Prov Str C13" xfId="1917"/>
    <cellStyle name="_Row2_On Prov Str C13 2" xfId="1918"/>
    <cellStyle name="_Row2_On Prov Str C13_159 - ladder 4d -28-11-05" xfId="1919"/>
    <cellStyle name="_Row2_On Prov Str C13_MIX" xfId="1920"/>
    <cellStyle name="_Row2_Operativi e Straordinari CNH" xfId="1921"/>
    <cellStyle name="_Row2_Operativi e Straordinari CNH_159 - ladder 4d -28-11-05" xfId="1922"/>
    <cellStyle name="_Row2_Operativi e Straordinari CNH_MIX" xfId="1923"/>
    <cellStyle name="_Row2_Operativi e Straordinari Iveco" xfId="1924"/>
    <cellStyle name="_Row2_Operativi e Straordinari Iveco_159 - ladder 4d -28-11-05" xfId="1925"/>
    <cellStyle name="_Row2_Operativi e Straordinari Iveco_MIX" xfId="1926"/>
    <cellStyle name="_Row2_Perim 2004 e 4 T" xfId="1927"/>
    <cellStyle name="_Row2_PIANO FIAT New Tariffe_311006" xfId="1928"/>
    <cellStyle name="_Row2_PIANO FIAT New Tariffe_311006 2" xfId="1929"/>
    <cellStyle name="_Row2_Piano_Strategico_05-07_BaseBdg05_FL_Commerciale" xfId="1930"/>
    <cellStyle name="_Row2_Piano_Strategico_05-07_BaseBdg05_FL_Commerciale 2" xfId="1931"/>
    <cellStyle name="_Row2_Piano_Strategico_05-07_BaseBdg05_LCV" xfId="1932"/>
    <cellStyle name="_Row2_PianoRecupero" xfId="1933"/>
    <cellStyle name="_Row2_PianoRecupero 2" xfId="1934"/>
    <cellStyle name="_Row2_Pivot ABC" xfId="1935"/>
    <cellStyle name="_Row2_Pivot ABC 2" xfId="1936"/>
    <cellStyle name="_Row2_PRESENTAZIONE 627.000 VOLUMI CON 1.6 BZ" xfId="1937"/>
    <cellStyle name="_Row2_PRESENTAZIONE 627.000 VOLUMI CON 1.6 BZ 2" xfId="1938"/>
    <cellStyle name="_Row2_Presentazione(Schema)" xfId="1939"/>
    <cellStyle name="_Row2_Presentazione(Schema) 2" xfId="1940"/>
    <cellStyle name="_Row2_ROF 03 06" xfId="1941"/>
    <cellStyle name="_Row2_ROF 03 06_159 - ladder 4d -28-11-05" xfId="1942"/>
    <cellStyle name="_Row2_ROF 03 06_MIX" xfId="1943"/>
    <cellStyle name="_Row2_Sett.non Ind.- On.Prov.Op.&amp; Straord-Ris.Part. Toro Itedi Bus Sol" xfId="1944"/>
    <cellStyle name="_Row2_Sett.non Ind.- On.Prov.Op.&amp; Straord-Ris.Part. Toro Itedi Bus Sol_159 - ladder 4d -28-11-05" xfId="1945"/>
    <cellStyle name="_Row2_Sett.non Ind.- On.Prov.Op.&amp; Straord-Ris.Part. Toro Itedi Bus Sol_MIX" xfId="1946"/>
    <cellStyle name="_Row2_simulazione costi serie speciali" xfId="1947"/>
    <cellStyle name="_Row2_SINTESI 159 21 SETT schema" xfId="1948"/>
    <cellStyle name="_Row2_SINTESI 159 21 SETT schema 2" xfId="1949"/>
    <cellStyle name="_Row2_SINTESI 159 7 SETT" xfId="1950"/>
    <cellStyle name="_Row2_SINTESI 159 7 SETT 2" xfId="1951"/>
    <cellStyle name="_Row2_SINTESI 159 7 SETT3" xfId="1952"/>
    <cellStyle name="_Row2_SINTESI 159 7 SETT3 2" xfId="1953"/>
    <cellStyle name="_Row2_SINTESI 312 22 nov schema" xfId="1954"/>
    <cellStyle name="_Row2_SINTESI 312 22 nov schema 2" xfId="1955"/>
    <cellStyle name="_Row2_TDB Master File" xfId="1956"/>
    <cellStyle name="_Row2_TDB Master File 2" xfId="1957"/>
    <cellStyle name="_Row2_Teksid Proventi Oneri full year" xfId="1958"/>
    <cellStyle name="_Row2_Teksid Proventi Oneri full year_159 - ladder 4d -28-11-05" xfId="1959"/>
    <cellStyle name="_Row2_Teksid Proventi Oneri full year_MIX" xfId="1960"/>
    <cellStyle name="_Row2_trimestri bozza" xfId="1961"/>
    <cellStyle name="_Row2_trimestri bozza1" xfId="1962"/>
    <cellStyle name="_Row2_varianze Auto" xfId="1963"/>
    <cellStyle name="_Row2_Working Capital Grafici" xfId="1964"/>
    <cellStyle name="_Row2_Working Capital Grafici 2" xfId="1965"/>
    <cellStyle name="_Row2_z-Riconciliazione 2 qt. c.f. analisti" xfId="1966"/>
    <cellStyle name="_Row3" xfId="1967"/>
    <cellStyle name="_Row3_09-CNH Flash report-2004_DB_frz_bis" xfId="1968"/>
    <cellStyle name="_Row3_159 - ladder 4d -28-11-05" xfId="1969"/>
    <cellStyle name="_Row3_CF Fiat Rof5 Analisti" xfId="1970"/>
    <cellStyle name="_Row3_MIS2" xfId="1971"/>
    <cellStyle name="_Row3_MIX" xfId="1972"/>
    <cellStyle name="_Row3_z-Riconciliazione 2 qt. c.f. analisti" xfId="1973"/>
    <cellStyle name="_Row4" xfId="1974"/>
    <cellStyle name="_Row4_09-CNH Flash report-2004_DB_frz_bis" xfId="1975"/>
    <cellStyle name="_Row4_09-CNH Flash report-2004_DB_frz_bis 2" xfId="1976"/>
    <cellStyle name="_Row4_159 - ladder 4d -28-11-05" xfId="1977"/>
    <cellStyle name="_Row4_CF Fiat Rof5 Analisti" xfId="1978"/>
    <cellStyle name="_Row4_MIS2" xfId="1979"/>
    <cellStyle name="_Row4_MIS2 2" xfId="1980"/>
    <cellStyle name="_Row4_MIX" xfId="1981"/>
    <cellStyle name="_Row4_z-Riconciliazione 2 qt. c.f. analisti" xfId="1982"/>
    <cellStyle name="_Row4_z-Riconciliazione 2 qt. c.f. analisti 2" xfId="1983"/>
    <cellStyle name="_Row5" xfId="1984"/>
    <cellStyle name="_Row5_09-CNH Flash report-2004_DB_frz_bis" xfId="1985"/>
    <cellStyle name="_Row5_159 - ladder 4d -28-11-05" xfId="1986"/>
    <cellStyle name="_Row5_CF Fiat Rof5 Analisti" xfId="1987"/>
    <cellStyle name="_Row5_MIS2" xfId="1988"/>
    <cellStyle name="_Row5_MIX" xfId="1989"/>
    <cellStyle name="_Row5_z-Riconciliazione 2 qt. c.f. analisti" xfId="1990"/>
    <cellStyle name="_Row6" xfId="1991"/>
    <cellStyle name="_Row6_09-CNH Flash report-2004_DB_frz_bis" xfId="1992"/>
    <cellStyle name="_Row6_159 - ladder 4d -28-11-05" xfId="1993"/>
    <cellStyle name="_Row6_CF Fiat Rof5 Analisti" xfId="1994"/>
    <cellStyle name="_Row6_MIS2" xfId="1995"/>
    <cellStyle name="_Row6_MIX" xfId="1996"/>
    <cellStyle name="_Row6_z-Riconciliazione 2 qt. c.f. analisti" xfId="1997"/>
    <cellStyle name="_Row7" xfId="1998"/>
    <cellStyle name="_Row7_09-CNH Flash report-2004_DB_frz_bis" xfId="1999"/>
    <cellStyle name="_Row7_159 - ladder 4d -28-11-05" xfId="2000"/>
    <cellStyle name="_Row7_CF Fiat Rof5 Analisti" xfId="2001"/>
    <cellStyle name="_Row7_MIS2" xfId="2002"/>
    <cellStyle name="_Row7_MIX" xfId="2003"/>
    <cellStyle name="_Row7_z-Riconciliazione 2 qt. c.f. analisti" xfId="2004"/>
    <cellStyle name="・・ [0.00]_Sheet1" xfId="2005"/>
    <cellStyle name="・・_Sheet1" xfId="2006"/>
    <cellStyle name="?・? [0]_°???" xfId="2007"/>
    <cellStyle name="?・?_°???" xfId="2008"/>
    <cellStyle name="?? [0.00]_???? " xfId="2009"/>
    <cellStyle name="??_??" xfId="2010"/>
    <cellStyle name="???_????????aro" xfId="2011"/>
    <cellStyle name="???? [0.00]_20th" xfId="2012"/>
    <cellStyle name="????_??? " xfId="2013"/>
    <cellStyle name="?????_?????" xfId="2014"/>
    <cellStyle name="??????_°???????" xfId="2015"/>
    <cellStyle name="???????" xfId="2016"/>
    <cellStyle name="???????_Dataer" xfId="2017"/>
    <cellStyle name="????????????" xfId="2018"/>
    <cellStyle name="???????????? Change1.5.1" xfId="2019"/>
    <cellStyle name="????????????????? [0]_PERSONAL" xfId="2020"/>
    <cellStyle name="?????????????????_PERSONAL" xfId="2021"/>
    <cellStyle name="??????????????????? [0]_PERSONAL" xfId="2022"/>
    <cellStyle name="???????????????????_PERSONAL" xfId="2023"/>
    <cellStyle name="????????????AT" xfId="2024"/>
    <cellStyle name="????????????B)h1_1artsry" xfId="2025"/>
    <cellStyle name="????????????esolume 02A3" xfId="2026"/>
    <cellStyle name="????????????ge Details1c" xfId="2027"/>
    <cellStyle name="????????????le" xfId="2028"/>
    <cellStyle name="????????????t??c Change " xfId="2029"/>
    <cellStyle name="????????????VC (2))VC (2" xfId="2030"/>
    <cellStyle name="????????????ycountNNOTEW" xfId="2031"/>
    <cellStyle name="?????????WINNO" xfId="2032"/>
    <cellStyle name="????????ÀWINNO" xfId="2033"/>
    <cellStyle name="???????usmixes" xfId="2034"/>
    <cellStyle name="???????XX vs a" xfId="2035"/>
    <cellStyle name="???¶ [0]_°???" xfId="2036"/>
    <cellStyle name="???¶_°???" xfId="2037"/>
    <cellStyle name="?…??・?? [0.00]_010829 Price and Mix check MM recontract average report" xfId="2038"/>
    <cellStyle name="?…??・??_010829 Price and Mix check MM recontract average report" xfId="2039"/>
    <cellStyle name="?…?a唇?e [0.00]_currentKC GL" xfId="2040"/>
    <cellStyle name="?…?a唇?e_currentKC GL" xfId="2041"/>
    <cellStyle name="?…‹??‚? [0.00]_laroux" xfId="2042"/>
    <cellStyle name="?…‹??‚?_laroux" xfId="2043"/>
    <cellStyle name="?·? [0]_????????aro" xfId="2044"/>
    <cellStyle name="?·?_????????aro" xfId="2045"/>
    <cellStyle name="?\??・?????n?C?pー???“?N" xfId="2046"/>
    <cellStyle name="?\??·?????n?C?p????“?N" xfId="2047"/>
    <cellStyle name="?\??E?????n?C?p[???g?N" xfId="2048"/>
    <cellStyle name="?c??E?? [0.00]_currentKC GL" xfId="2049"/>
    <cellStyle name="?c??E??_currentKC GL" xfId="2050"/>
    <cellStyle name="?c?aO?e [0.00]_currentKC GL" xfId="2051"/>
    <cellStyle name="?c?aO?e_currentKC GL" xfId="2052"/>
    <cellStyle name="?n?C?p????“?N" xfId="2053"/>
    <cellStyle name="?n?C?p[???g?N" xfId="2054"/>
    <cellStyle name="?n?C?pー???“?N" xfId="2055"/>
    <cellStyle name="?W・_‘?吹h" xfId="2056"/>
    <cellStyle name="?W?_Packages and Options (2)" xfId="2057"/>
    <cellStyle name="?W·_Attach34_X61B_US_(2)" xfId="2058"/>
    <cellStyle name="?WE_a(SD) Expence Info" xfId="2059"/>
    <cellStyle name=". Testo" xfId="2060"/>
    <cellStyle name=".sBody1" xfId="2061"/>
    <cellStyle name=".sBody1 2" xfId="2062"/>
    <cellStyle name=".sBody1 3" xfId="2063"/>
    <cellStyle name=".sBody1 4" xfId="2064"/>
    <cellStyle name=".sBody1 5" xfId="2065"/>
    <cellStyle name=".sBody1_Vers_Opt" xfId="2066"/>
    <cellStyle name=".sBody2" xfId="2067"/>
    <cellStyle name=".sBody2 2" xfId="2068"/>
    <cellStyle name=".sBody2 3" xfId="2069"/>
    <cellStyle name=".sBody2 4" xfId="2070"/>
    <cellStyle name=".sBody2 5" xfId="2071"/>
    <cellStyle name=".sBody2_Vers_Opt" xfId="2072"/>
    <cellStyle name=".sBodyAnag1" xfId="2073"/>
    <cellStyle name=".sBodyAnag2" xfId="2074"/>
    <cellStyle name=".sCaptionAnag" xfId="2075"/>
    <cellStyle name=".sCaptionAnag 2" xfId="2076"/>
    <cellStyle name=".sCaptionAnag 3" xfId="2077"/>
    <cellStyle name=".sCaptionAnag 4" xfId="2078"/>
    <cellStyle name=".sCaptionAnag 5" xfId="2079"/>
    <cellStyle name=".sCaptionAnag_Vers_Opt" xfId="2080"/>
    <cellStyle name=".sCategory" xfId="2081"/>
    <cellStyle name=".sCategory 2" xfId="2082"/>
    <cellStyle name=".sCategory 3" xfId="2083"/>
    <cellStyle name=".sCategory 4" xfId="2084"/>
    <cellStyle name=".sCategory 5" xfId="2085"/>
    <cellStyle name=".sCategory_Vers_Opt" xfId="2086"/>
    <cellStyle name=".sColAnag1" xfId="2087"/>
    <cellStyle name=".sColAnag1 2" xfId="2088"/>
    <cellStyle name=".sColAnag1 3" xfId="2089"/>
    <cellStyle name=".sColAnag1 4" xfId="2090"/>
    <cellStyle name=".sColAnag1 5" xfId="2091"/>
    <cellStyle name=".sColAnag1_Vers_Opt" xfId="2092"/>
    <cellStyle name=".sColAnag2" xfId="2093"/>
    <cellStyle name=".sColAnag2 2" xfId="2094"/>
    <cellStyle name=".sColAnag2 3" xfId="2095"/>
    <cellStyle name=".sColAnag2 4" xfId="2096"/>
    <cellStyle name=".sColAnag2 5" xfId="2097"/>
    <cellStyle name=".sColAnag2_Vers_Opt" xfId="2098"/>
    <cellStyle name=".sDelta" xfId="2099"/>
    <cellStyle name=".sDelta 2" xfId="2100"/>
    <cellStyle name=".sDelta 3" xfId="2101"/>
    <cellStyle name=".sDelta 4" xfId="2102"/>
    <cellStyle name=".sDelta 5" xfId="2103"/>
    <cellStyle name=".sDelta_Vers_Opt" xfId="2104"/>
    <cellStyle name=".sError" xfId="2105"/>
    <cellStyle name=".sGroupTitle" xfId="2106"/>
    <cellStyle name=".sGroupTitle 2" xfId="2107"/>
    <cellStyle name=".sGroupTitle_Vers_Opt" xfId="2108"/>
    <cellStyle name=".sReportInfo" xfId="2109"/>
    <cellStyle name=".sReportInfo 2" xfId="2110"/>
    <cellStyle name=".sReportInfo 3" xfId="2111"/>
    <cellStyle name=".sReportInfo 4" xfId="2112"/>
    <cellStyle name=".sTitleColumn" xfId="2113"/>
    <cellStyle name=".sTitleColumn 2" xfId="2114"/>
    <cellStyle name=".sTitleColumn 3" xfId="2115"/>
    <cellStyle name=".sTitleColumn 4" xfId="2116"/>
    <cellStyle name="’?‰? [0.00]_011003 Attaachment3" xfId="2117"/>
    <cellStyle name="’?‰?_011003 Attaachment3" xfId="2118"/>
    <cellStyle name="’?‰Ý [0.00]_laroux" xfId="2119"/>
    <cellStyle name="’?‰Ý_laroux" xfId="2120"/>
    <cellStyle name="’E・Y [0.00]_?`?p?O???´・??\" xfId="2121"/>
    <cellStyle name="’E・Y_?`?p?O???´・??\" xfId="2122"/>
    <cellStyle name="’Ê‰Ý [0.00]_!!!GO" xfId="2123"/>
    <cellStyle name="’E‰Y [0.00]_Packages and Options (2)" xfId="2124"/>
    <cellStyle name="’Ê‰Ý [0.00]_Sheet1" xfId="2125"/>
    <cellStyle name="’Ê‰Ý_!!!GO" xfId="2126"/>
    <cellStyle name="%0" xfId="2127"/>
    <cellStyle name="%0_02-All-In-Cy-Facer 1f #2" xfId="2128"/>
    <cellStyle name="%0.0" xfId="2129"/>
    <cellStyle name="•\Ž¦Ï‚Ý‚ÌƒnƒCƒp[ƒŠƒ“ƒN" xfId="2130"/>
    <cellStyle name="•W_Door_Con asia" xfId="2131"/>
    <cellStyle name="•W?_!!!GO" xfId="2132"/>
    <cellStyle name="•W€_!!!GO" xfId="2133"/>
    <cellStyle name="•WŹ€_Door_Con asia" xfId="2134"/>
    <cellStyle name="=C:\WINDOWS\SYSTEM32\COMMAND.COM" xfId="2135"/>
    <cellStyle name="$0" xfId="2136"/>
    <cellStyle name="$0_!!!GO" xfId="2137"/>
    <cellStyle name="$0.0" xfId="2138"/>
    <cellStyle name="$0.00" xfId="2139"/>
    <cellStyle name="0" xfId="2140"/>
    <cellStyle name="0_!!!GO" xfId="2141"/>
    <cellStyle name="0_02-All-In-Cy-Facer 1f #2" xfId="2142"/>
    <cellStyle name="0_2.3L DISI vs. 2.0L DISI TC v3" xfId="2143"/>
    <cellStyle name="0_2.3L DISI vs. 2.0L DISI TC v5" xfId="2144"/>
    <cellStyle name="0_2001A PCB Facer 300701" xfId="2145"/>
    <cellStyle name="0_2001A PCB Facer EXTERNAL 010801" xfId="2146"/>
    <cellStyle name="0_2001PCPa10_TS" xfId="2147"/>
    <cellStyle name="0_21F" xfId="2148"/>
    <cellStyle name="0_B420 Product Grid Issue 4 26 April 06" xfId="2149"/>
    <cellStyle name="0_B420 Seat Details for JCI Quotation 021006_ver2" xfId="2150"/>
    <cellStyle name="0_commodity_190701" xfId="2151"/>
    <cellStyle name="0_DEF_FACT (2)" xfId="2152"/>
    <cellStyle name="0_DieselStV for MT Review Mar 14" xfId="2153"/>
    <cellStyle name="0_EOC Paper 230701_final_4" xfId="2154"/>
    <cellStyle name="0_EOC Paper 230701_final_41" xfId="2155"/>
    <cellStyle name="0_Exterior Colours B420 Extract from CM Grid Sept 29th 2006" xfId="2156"/>
    <cellStyle name="0_I6 in CD3xx_v6" xfId="2157"/>
    <cellStyle name="0_June Freeze Status launch Index" xfId="2158"/>
    <cellStyle name="0_P2f" xfId="2159"/>
    <cellStyle name="0_Program metrics 251102" xfId="2160"/>
    <cellStyle name="0_Stage V Ph 1 Dsl Tracking Charts" xfId="2161"/>
    <cellStyle name="0_Stage V Ph 1 Dsl Tracking Charts v2" xfId="2162"/>
    <cellStyle name="0_Sub B  B Car Cycle Plan Facer" xfId="2163"/>
    <cellStyle name="0_WLI Cycle Plan Graph A" xfId="2164"/>
    <cellStyle name="0.0" xfId="2165"/>
    <cellStyle name="0.00" xfId="2166"/>
    <cellStyle name="1" xfId="2167"/>
    <cellStyle name="1_1" xfId="2168"/>
    <cellStyle name="1_1_1" xfId="2169"/>
    <cellStyle name="1_1_1_D&amp;A" xfId="2170"/>
    <cellStyle name="1_1_1_Master_StatusCharts_39adj" xfId="2171"/>
    <cellStyle name="1_1_D&amp;A" xfId="2172"/>
    <cellStyle name="1_1_Master_StatusCharts_39adj" xfId="2173"/>
    <cellStyle name="1_D&amp;A" xfId="2174"/>
    <cellStyle name="1_Master_StatusCharts_39adj" xfId="2175"/>
    <cellStyle name="1_Summary L" xfId="2176"/>
    <cellStyle name="1_Summary L_D&amp;A" xfId="2177"/>
    <cellStyle name="1_Summary L_Master_StatusCharts_39adj" xfId="2178"/>
    <cellStyle name="¹éºÐÀ²_°æ¿µÁöÇ¥" xfId="2179"/>
    <cellStyle name="20% - Accent1" xfId="2180"/>
    <cellStyle name="20% - Accent1 2" xfId="2181"/>
    <cellStyle name="20% - Accent2" xfId="2182"/>
    <cellStyle name="20% - Accent2 2" xfId="2183"/>
    <cellStyle name="20% - Accent3" xfId="2184"/>
    <cellStyle name="20% - Accent3 2" xfId="2185"/>
    <cellStyle name="20% - Accent4" xfId="2186"/>
    <cellStyle name="20% - Accent4 2" xfId="2187"/>
    <cellStyle name="20% - Accent5" xfId="2188"/>
    <cellStyle name="20% - Accent5 2" xfId="2189"/>
    <cellStyle name="20% - Accent6" xfId="2190"/>
    <cellStyle name="20% - Accent6 2" xfId="2191"/>
    <cellStyle name="20% - Colore 1 2" xfId="2192"/>
    <cellStyle name="20% - Colore 2 2" xfId="2193"/>
    <cellStyle name="20% - Colore 3 2" xfId="2194"/>
    <cellStyle name="20% - Colore 4 2" xfId="2195"/>
    <cellStyle name="20% - Colore 5 2" xfId="2196"/>
    <cellStyle name="20% - Colore 6 2" xfId="2197"/>
    <cellStyle name="40% - Accent1" xfId="2198"/>
    <cellStyle name="40% - Accent1 2" xfId="2199"/>
    <cellStyle name="40% - Accent2" xfId="2200"/>
    <cellStyle name="40% - Accent2 2" xfId="2201"/>
    <cellStyle name="40% - Accent3" xfId="2202"/>
    <cellStyle name="40% - Accent3 2" xfId="2203"/>
    <cellStyle name="40% - Accent4" xfId="2204"/>
    <cellStyle name="40% - Accent4 2" xfId="2205"/>
    <cellStyle name="40% - Accent5" xfId="2206"/>
    <cellStyle name="40% - Accent5 2" xfId="2207"/>
    <cellStyle name="40% - Accent6" xfId="2208"/>
    <cellStyle name="40% - Accent6 2" xfId="2209"/>
    <cellStyle name="40% - Colore 1 2" xfId="2210"/>
    <cellStyle name="40% - Colore 2 2" xfId="2211"/>
    <cellStyle name="40% - Colore 3 2" xfId="2212"/>
    <cellStyle name="40% - Colore 4 2" xfId="2213"/>
    <cellStyle name="40% - Colore 5 2" xfId="2214"/>
    <cellStyle name="40% - Colore 6 2" xfId="2215"/>
    <cellStyle name="60% - Accent1" xfId="2216"/>
    <cellStyle name="60% - Accent1 2" xfId="2217"/>
    <cellStyle name="60% - Accent2" xfId="2218"/>
    <cellStyle name="60% - Accent2 2" xfId="2219"/>
    <cellStyle name="60% - Accent3" xfId="2220"/>
    <cellStyle name="60% - Accent3 2" xfId="2221"/>
    <cellStyle name="60% - Accent4" xfId="2222"/>
    <cellStyle name="60% - Accent4 2" xfId="2223"/>
    <cellStyle name="60% - Accent5" xfId="2224"/>
    <cellStyle name="60% - Accent5 2" xfId="2225"/>
    <cellStyle name="60% - Accent6" xfId="2226"/>
    <cellStyle name="60% - Accent6 2" xfId="2227"/>
    <cellStyle name="60% - Colore 1 2" xfId="2228"/>
    <cellStyle name="60% - Colore 2 2" xfId="2229"/>
    <cellStyle name="60% - Colore 3 2" xfId="2230"/>
    <cellStyle name="60% - Colore 4 2" xfId="2231"/>
    <cellStyle name="60% - Colore 5 2" xfId="2232"/>
    <cellStyle name="60% - Colore 6 2" xfId="2233"/>
    <cellStyle name="ac" xfId="2234"/>
    <cellStyle name="Accent1" xfId="2235"/>
    <cellStyle name="Accent1 2" xfId="2236"/>
    <cellStyle name="Accent2" xfId="2237"/>
    <cellStyle name="Accent2 2" xfId="2238"/>
    <cellStyle name="Accent3" xfId="2239"/>
    <cellStyle name="Accent3 2" xfId="2240"/>
    <cellStyle name="Accent4" xfId="2241"/>
    <cellStyle name="Accent4 2" xfId="2242"/>
    <cellStyle name="Accent5" xfId="2243"/>
    <cellStyle name="Accent5 2" xfId="2244"/>
    <cellStyle name="Accent6" xfId="2245"/>
    <cellStyle name="Accent6 2" xfId="2246"/>
    <cellStyle name="ÅE­ [0]_°èÈ¹" xfId="2247"/>
    <cellStyle name="ÅE­_°èÈ¹" xfId="2248"/>
    <cellStyle name="args.style" xfId="2249"/>
    <cellStyle name="ÄÞ¸¶ [0]_°èÈ¹" xfId="2250"/>
    <cellStyle name="ÄÞ¸¶_°èÈ¹" xfId="2251"/>
    <cellStyle name="Bad" xfId="2252"/>
    <cellStyle name="Bad 2" xfId="2253"/>
    <cellStyle name="Blank.Testo" xfId="2254"/>
    <cellStyle name="Bloccato" xfId="2255"/>
    <cellStyle name="BMU001" xfId="2256"/>
    <cellStyle name="BMU001 2" xfId="2257"/>
    <cellStyle name="BMU001 3" xfId="2258"/>
    <cellStyle name="BMU001pol" xfId="2259"/>
    <cellStyle name="BMU001pol 2" xfId="2260"/>
    <cellStyle name="BMU001pol 3" xfId="2261"/>
    <cellStyle name="BMU001T" xfId="2262"/>
    <cellStyle name="BMU001T 2" xfId="2263"/>
    <cellStyle name="BMU001T 3" xfId="2264"/>
    <cellStyle name="BMU002" xfId="2265"/>
    <cellStyle name="BMU002 2" xfId="2266"/>
    <cellStyle name="BMU002 3" xfId="2267"/>
    <cellStyle name="BMU002B" xfId="2268"/>
    <cellStyle name="BMU002P1" xfId="2269"/>
    <cellStyle name="BMU002P1 2" xfId="2270"/>
    <cellStyle name="BMU002P1 3" xfId="2271"/>
    <cellStyle name="BMU002P2" xfId="2272"/>
    <cellStyle name="BMU002P2 2" xfId="2273"/>
    <cellStyle name="BMU002P2 3" xfId="2274"/>
    <cellStyle name="BMU003" xfId="2275"/>
    <cellStyle name="BMU004" xfId="2276"/>
    <cellStyle name="BMU005" xfId="2277"/>
    <cellStyle name="BMU005B" xfId="2278"/>
    <cellStyle name="BMU005K" xfId="2279"/>
    <cellStyle name="Bold" xfId="2280"/>
    <cellStyle name="Border1" xfId="2281"/>
    <cellStyle name="Border1 2" xfId="2282"/>
    <cellStyle name="Border1 2 2" xfId="2283"/>
    <cellStyle name="Border1 2 3" xfId="2284"/>
    <cellStyle name="Border1 3" xfId="2285"/>
    <cellStyle name="Border1 4" xfId="2286"/>
    <cellStyle name="Border2" xfId="2287"/>
    <cellStyle name="Border2 2" xfId="2288"/>
    <cellStyle name="Border2 2 2" xfId="2289"/>
    <cellStyle name="Border2 2 3" xfId="2290"/>
    <cellStyle name="Border2 3" xfId="2291"/>
    <cellStyle name="Border2 4" xfId="2292"/>
    <cellStyle name="Border3" xfId="2293"/>
    <cellStyle name="Border3 2" xfId="2294"/>
    <cellStyle name="Border3 2 2" xfId="2295"/>
    <cellStyle name="Border3 2 3" xfId="2296"/>
    <cellStyle name="Border3 3" xfId="2297"/>
    <cellStyle name="Border3 4" xfId="2298"/>
    <cellStyle name="Bottom Row" xfId="2299"/>
    <cellStyle name="BoxedTotal" xfId="2300"/>
    <cellStyle name="BuiltOpt_Content" xfId="2301"/>
    <cellStyle name="BuiltOption_Content" xfId="2302"/>
    <cellStyle name="Ç¥ÁØ_°èÈ¹" xfId="2303"/>
    <cellStyle name="Cabecera 1" xfId="2304"/>
    <cellStyle name="Cabecera 2" xfId="2305"/>
    <cellStyle name="Calc Currency (0)" xfId="2306"/>
    <cellStyle name="Calc Currency (0) 2" xfId="2307"/>
    <cellStyle name="Calc Currency (0) 3" xfId="2308"/>
    <cellStyle name="Calc Currency (2)" xfId="2309"/>
    <cellStyle name="Calc Currency (2) 2" xfId="2310"/>
    <cellStyle name="Calc Currency (2) 3" xfId="2311"/>
    <cellStyle name="Calc Percent (0)" xfId="2312"/>
    <cellStyle name="Calc Percent (0) 2" xfId="2313"/>
    <cellStyle name="Calc Percent (0) 3" xfId="2314"/>
    <cellStyle name="Calc Percent (1)" xfId="2315"/>
    <cellStyle name="Calc Percent (1) 2" xfId="2316"/>
    <cellStyle name="Calc Percent (1) 3" xfId="2317"/>
    <cellStyle name="Calc Percent (2)" xfId="2318"/>
    <cellStyle name="Calc Percent (2) 2" xfId="2319"/>
    <cellStyle name="Calc Percent (2) 3" xfId="2320"/>
    <cellStyle name="Calc Units (0)" xfId="2321"/>
    <cellStyle name="Calc Units (0) 2" xfId="2322"/>
    <cellStyle name="Calc Units (0) 3" xfId="2323"/>
    <cellStyle name="Calc Units (1)" xfId="2324"/>
    <cellStyle name="Calc Units (1) 2" xfId="2325"/>
    <cellStyle name="Calc Units (1) 3" xfId="2326"/>
    <cellStyle name="Calc Units (2)" xfId="2327"/>
    <cellStyle name="Calc Units (2) 2" xfId="2328"/>
    <cellStyle name="Calc Units (2) 3" xfId="2329"/>
    <cellStyle name="Calcolo 2" xfId="2330"/>
    <cellStyle name="Calcolo 3" xfId="2331"/>
    <cellStyle name="Calculation" xfId="2332"/>
    <cellStyle name="Calculation 2" xfId="2333"/>
    <cellStyle name="CaptionCategory" xfId="2334"/>
    <cellStyle name="CaptionHeader" xfId="2335"/>
    <cellStyle name="CaptionSINCOMs" xfId="2336"/>
    <cellStyle name="cárkyd" xfId="2337"/>
    <cellStyle name="category" xfId="2338"/>
    <cellStyle name="Cella collegata 2" xfId="2339"/>
    <cellStyle name="Cella da controllare 2" xfId="2340"/>
    <cellStyle name="CellDataTass" xfId="2341"/>
    <cellStyle name="CellTass" xfId="2342"/>
    <cellStyle name="CellTassConfine" xfId="2343"/>
    <cellStyle name="Check Cell" xfId="2344"/>
    <cellStyle name="Check Cell 2" xfId="2345"/>
    <cellStyle name="Collegamento ipertestuale" xfId="2346"/>
    <cellStyle name="Collegamento ipertestuale 2" xfId="2347"/>
    <cellStyle name="Colore 1 2" xfId="2348"/>
    <cellStyle name="Colore 2 2" xfId="2349"/>
    <cellStyle name="Colore 3 2" xfId="2350"/>
    <cellStyle name="Colore 4 2" xfId="2351"/>
    <cellStyle name="Colore 5 2" xfId="2352"/>
    <cellStyle name="Colore 6 2" xfId="2353"/>
    <cellStyle name="CombinedVol_Data" xfId="2354"/>
    <cellStyle name="Comma" xfId="2355"/>
    <cellStyle name="Comma  - Style1" xfId="2356"/>
    <cellStyle name="Comma  - Style1 2" xfId="2357"/>
    <cellStyle name="Comma  - Style1 3" xfId="2358"/>
    <cellStyle name="Comma  - Style2" xfId="2359"/>
    <cellStyle name="Comma  - Style2 2" xfId="2360"/>
    <cellStyle name="Comma  - Style2 3" xfId="2361"/>
    <cellStyle name="Comma  - Style3" xfId="2362"/>
    <cellStyle name="Comma  - Style3 2" xfId="2363"/>
    <cellStyle name="Comma  - Style3 3" xfId="2364"/>
    <cellStyle name="Comma  - Style4" xfId="2365"/>
    <cellStyle name="Comma  - Style4 2" xfId="2366"/>
    <cellStyle name="Comma  - Style4 3" xfId="2367"/>
    <cellStyle name="Comma  - Style5" xfId="2368"/>
    <cellStyle name="Comma  - Style5 2" xfId="2369"/>
    <cellStyle name="Comma  - Style5 3" xfId="2370"/>
    <cellStyle name="Comma  - Style6" xfId="2371"/>
    <cellStyle name="Comma  - Style6 2" xfId="2372"/>
    <cellStyle name="Comma  - Style6 3" xfId="2373"/>
    <cellStyle name="Comma  - Style7" xfId="2374"/>
    <cellStyle name="Comma  - Style7 2" xfId="2375"/>
    <cellStyle name="Comma  - Style7 3" xfId="2376"/>
    <cellStyle name="Comma  - Style8" xfId="2377"/>
    <cellStyle name="Comma  - Style8 2" xfId="2378"/>
    <cellStyle name="Comma  - Style8 3" xfId="2379"/>
    <cellStyle name="Comma [0]" xfId="2380"/>
    <cellStyle name="Comma [00]" xfId="2381"/>
    <cellStyle name="Comma [00] 2" xfId="2382"/>
    <cellStyle name="Comma [00] 3" xfId="2383"/>
    <cellStyle name="Comma 2" xfId="2384"/>
    <cellStyle name="Comma, 0" xfId="2385"/>
    <cellStyle name="Comma[2]" xfId="2386"/>
    <cellStyle name="Comma0" xfId="2387"/>
    <cellStyle name="Comma0 2" xfId="2388"/>
    <cellStyle name="Currency" xfId="2389"/>
    <cellStyle name="Currency (0.00)" xfId="2390"/>
    <cellStyle name="Currency [0]" xfId="2391"/>
    <cellStyle name="Currency [00]" xfId="2392"/>
    <cellStyle name="Currency [00] 2" xfId="2393"/>
    <cellStyle name="Currency [00] 3" xfId="2394"/>
    <cellStyle name="Currency $" xfId="2395"/>
    <cellStyle name="Currency[2]" xfId="2396"/>
    <cellStyle name="Currency0" xfId="2397"/>
    <cellStyle name="Currency0 2" xfId="2398"/>
    <cellStyle name="custom" xfId="2399"/>
    <cellStyle name="Data" xfId="2400"/>
    <cellStyle name="Data 2" xfId="2401"/>
    <cellStyle name="Date" xfId="2402"/>
    <cellStyle name="Date 2" xfId="2403"/>
    <cellStyle name="Date Short" xfId="2404"/>
    <cellStyle name="Date_03_Alfa_Junior_Ripartizione_Investim-Tempi" xfId="2405"/>
    <cellStyle name="Decimal (0)" xfId="2406"/>
    <cellStyle name="Decimal (1)" xfId="2407"/>
    <cellStyle name="Decimal (2)" xfId="2408"/>
    <cellStyle name="DELTA" xfId="2409"/>
    <cellStyle name="Delta (0,0)" xfId="2410"/>
    <cellStyle name="Delta (0,00)" xfId="2411"/>
    <cellStyle name="Delta (0)" xfId="2412"/>
    <cellStyle name="DELTA 2" xfId="2413"/>
    <cellStyle name="DELTA_6 " xfId="2414"/>
    <cellStyle name="deneme" xfId="2415"/>
    <cellStyle name="Dezimal [0]_  D000104.T184316.KBS.DI.ENGINE" xfId="2416"/>
    <cellStyle name="Dezimal_  D000104.T184316.KBS.DI.ENGINE" xfId="2417"/>
    <cellStyle name="dlrs_no_decimal" xfId="2418"/>
    <cellStyle name="Dollars" xfId="2419"/>
    <cellStyle name="Dziesiętny [0]_Arkusz1" xfId="2420"/>
    <cellStyle name="Dziesietny [0]_Panel-A-B-C" xfId="2421"/>
    <cellStyle name="Dziesiętny [0]_VERA" xfId="2422"/>
    <cellStyle name="Dziesiętny_Arkusz1" xfId="2423"/>
    <cellStyle name="Dziesietny_Panel-A-B-C" xfId="2424"/>
    <cellStyle name="Dziesiętny_VERA" xfId="2425"/>
    <cellStyle name="Edited_Data" xfId="2426"/>
    <cellStyle name="Enter Currency (0)" xfId="2427"/>
    <cellStyle name="Enter Currency (0) 2" xfId="2428"/>
    <cellStyle name="Enter Currency (0) 3" xfId="2429"/>
    <cellStyle name="Enter Currency (2)" xfId="2430"/>
    <cellStyle name="Enter Currency (2) 2" xfId="2431"/>
    <cellStyle name="Enter Currency (2) 3" xfId="2432"/>
    <cellStyle name="Enter Units (0)" xfId="2433"/>
    <cellStyle name="Enter Units (0) 2" xfId="2434"/>
    <cellStyle name="Enter Units (0) 3" xfId="2435"/>
    <cellStyle name="Enter Units (1)" xfId="2436"/>
    <cellStyle name="Enter Units (1) 2" xfId="2437"/>
    <cellStyle name="Enter Units (1) 3" xfId="2438"/>
    <cellStyle name="Enter Units (2)" xfId="2439"/>
    <cellStyle name="Enter Units (2) 2" xfId="2440"/>
    <cellStyle name="Enter Units (2) 3" xfId="2441"/>
    <cellStyle name="Estimated_Data" xfId="2442"/>
    <cellStyle name="Euro" xfId="2443"/>
    <cellStyle name="Euro 2" xfId="2444"/>
    <cellStyle name="Euro 3" xfId="2445"/>
    <cellStyle name="Explanatory Text" xfId="2446"/>
    <cellStyle name="Explanatory Text 2" xfId="2447"/>
    <cellStyle name="ÊÝ [0.00]_Sheet1" xfId="2448"/>
    <cellStyle name="ÊÝ_Sheet1" xfId="2449"/>
    <cellStyle name="Fecha" xfId="2450"/>
    <cellStyle name="fEEY [0.00]_currentKC GL" xfId="2451"/>
    <cellStyle name="fEEY_currentKC GL" xfId="2452"/>
    <cellStyle name="fEñY [0.00]_?`?p?O???Lñ??\" xfId="2453"/>
    <cellStyle name="fEñY_?`?p?O???Lñ??\" xfId="2454"/>
    <cellStyle name="Fijo" xfId="2455"/>
    <cellStyle name="Financ - Style1" xfId="2456"/>
    <cellStyle name="Fixed" xfId="2457"/>
    <cellStyle name="Fixed 2" xfId="2458"/>
    <cellStyle name="FIXO" xfId="2459"/>
    <cellStyle name="FIXO 2" xfId="2460"/>
    <cellStyle name="FIXO 3" xfId="2461"/>
    <cellStyle name="Followed Hyperlink" xfId="2462"/>
    <cellStyle name="Followed Hyperlink 2" xfId="2463"/>
    <cellStyle name="Forecast_Data" xfId="2464"/>
    <cellStyle name="Form.MI" xfId="2465"/>
    <cellStyle name="ƒnƒCƒp[ƒŠƒ“ƒN" xfId="2466"/>
    <cellStyle name="Good" xfId="2467"/>
    <cellStyle name="Good 2" xfId="2468"/>
    <cellStyle name="Grand Total" xfId="2469"/>
    <cellStyle name="Grey" xfId="2470"/>
    <cellStyle name="Grigio.6" xfId="2471"/>
    <cellStyle name="Gris_B.U." xfId="2472"/>
    <cellStyle name="HEADER" xfId="2473"/>
    <cellStyle name="Header1" xfId="2474"/>
    <cellStyle name="Header1 2" xfId="2475"/>
    <cellStyle name="Header1 3" xfId="2476"/>
    <cellStyle name="Header2" xfId="2477"/>
    <cellStyle name="Header2 2" xfId="2478"/>
    <cellStyle name="Header2 2 2" xfId="2479"/>
    <cellStyle name="Header2 2 3" xfId="2480"/>
    <cellStyle name="Header2 3" xfId="2481"/>
    <cellStyle name="Header2 4" xfId="2482"/>
    <cellStyle name="Heading 1" xfId="2483"/>
    <cellStyle name="Heading 1 2" xfId="2484"/>
    <cellStyle name="Heading 2" xfId="2485"/>
    <cellStyle name="Heading 2 2" xfId="2486"/>
    <cellStyle name="Heading 3" xfId="2487"/>
    <cellStyle name="Heading 3 2" xfId="2488"/>
    <cellStyle name="Heading 4" xfId="2489"/>
    <cellStyle name="Heading 4 2" xfId="2490"/>
    <cellStyle name="Heading1" xfId="2491"/>
    <cellStyle name="Heading2" xfId="2492"/>
    <cellStyle name="Heading3" xfId="2493"/>
    <cellStyle name="Hiper??cze" xfId="2494"/>
    <cellStyle name="Hiperłącze" xfId="2495"/>
    <cellStyle name="Hipervínculo visitado_021204 Principales Indicadores" xfId="2496"/>
    <cellStyle name="Hipervínculo_021204 Principales Indicadores" xfId="2497"/>
    <cellStyle name="Hyperlink" xfId="2498"/>
    <cellStyle name="Hyperlink 2" xfId="2499"/>
    <cellStyle name="Hyperlink 3" xfId="2500"/>
    <cellStyle name="Hyperlink seguido_ALBERTO" xfId="2501"/>
    <cellStyle name="Incentive_Added_Cont_Desc" xfId="2502"/>
    <cellStyle name="Input" xfId="2503"/>
    <cellStyle name="Input (0,0)" xfId="2504"/>
    <cellStyle name="Input (0,00)" xfId="2505"/>
    <cellStyle name="Input (0)" xfId="2506"/>
    <cellStyle name="Input [yellow]" xfId="2507"/>
    <cellStyle name="Input [yellow] 2" xfId="2508"/>
    <cellStyle name="Input [yellow] 2 2" xfId="2509"/>
    <cellStyle name="Input [yellow] 2 3" xfId="2510"/>
    <cellStyle name="Input [yellow] 3" xfId="2511"/>
    <cellStyle name="Input [yellow] 4" xfId="2512"/>
    <cellStyle name="Input 2" xfId="2513"/>
    <cellStyle name="Input 2 2" xfId="2514"/>
    <cellStyle name="Input 3" xfId="2515"/>
    <cellStyle name="Input 3 2" xfId="2516"/>
    <cellStyle name="Input 4" xfId="2517"/>
    <cellStyle name="Input 5" xfId="2518"/>
    <cellStyle name="Input 6" xfId="2519"/>
    <cellStyle name="Input 7" xfId="2520"/>
    <cellStyle name="Input 8" xfId="2521"/>
    <cellStyle name="Input 9" xfId="2522"/>
    <cellStyle name="Input Perc (0,00)" xfId="2523"/>
    <cellStyle name="Input Perc (0)" xfId="2524"/>
    <cellStyle name="Intestaz.1" xfId="2525"/>
    <cellStyle name="Intestaz.2" xfId="2526"/>
    <cellStyle name="Intestaz.3" xfId="2527"/>
    <cellStyle name="Item_Current" xfId="2528"/>
    <cellStyle name="Level01" xfId="2529"/>
    <cellStyle name="Level01 2" xfId="2530"/>
    <cellStyle name="Level01 3" xfId="2531"/>
    <cellStyle name="Level01 4" xfId="2532"/>
    <cellStyle name="Level02" xfId="2533"/>
    <cellStyle name="Level1" xfId="2534"/>
    <cellStyle name="Level1 2" xfId="2535"/>
    <cellStyle name="Level1 3" xfId="2536"/>
    <cellStyle name="Level1 4" xfId="2537"/>
    <cellStyle name="Level2" xfId="2538"/>
    <cellStyle name="Level2 2" xfId="2539"/>
    <cellStyle name="Level2 2 2" xfId="2540"/>
    <cellStyle name="Level2 3" xfId="2541"/>
    <cellStyle name="Level2 4" xfId="2542"/>
    <cellStyle name="Link Currency (0)" xfId="2543"/>
    <cellStyle name="Link Currency (0) 2" xfId="2544"/>
    <cellStyle name="Link Currency (0) 3" xfId="2545"/>
    <cellStyle name="Link Currency (2)" xfId="2546"/>
    <cellStyle name="Link Currency (2) 2" xfId="2547"/>
    <cellStyle name="Link Currency (2) 3" xfId="2548"/>
    <cellStyle name="Link Units (0)" xfId="2549"/>
    <cellStyle name="Link Units (0) 2" xfId="2550"/>
    <cellStyle name="Link Units (0) 3" xfId="2551"/>
    <cellStyle name="Link Units (1)" xfId="2552"/>
    <cellStyle name="Link Units (1) 2" xfId="2553"/>
    <cellStyle name="Link Units (1) 3" xfId="2554"/>
    <cellStyle name="Link Units (2)" xfId="2555"/>
    <cellStyle name="Link Units (2) 2" xfId="2556"/>
    <cellStyle name="Link Units (2) 3" xfId="2557"/>
    <cellStyle name="Linked Cell" xfId="2558"/>
    <cellStyle name="Linked Cell 2" xfId="2559"/>
    <cellStyle name="M (2)" xfId="2560"/>
    <cellStyle name="M (2) 2" xfId="2561"/>
    <cellStyle name="M (2) 3" xfId="2562"/>
    <cellStyle name="měny_laroux" xfId="2563"/>
    <cellStyle name="Migliaia (0,0)" xfId="2564"/>
    <cellStyle name="Migliaia (0,00)" xfId="2565"/>
    <cellStyle name="Migliaia (0)" xfId="2566"/>
    <cellStyle name="Migliaia [0] 2" xfId="2567"/>
    <cellStyle name="Migliaia 2" xfId="2568"/>
    <cellStyle name="Migliaia 3 2 3 2 2" xfId="2569"/>
    <cellStyle name="Migliaia 3 2 3 2 2 2" xfId="2570"/>
    <cellStyle name="Migliaia_Foglio1 (2)" xfId="2571"/>
    <cellStyle name="Millares [0]_021104 VENTAS DIRECTAS - VENTAS RED OCT" xfId="2572"/>
    <cellStyle name="Millares_021104 VENTAS DIRECTAS - VENTAS RED OCT" xfId="2573"/>
    <cellStyle name="Milliers [0]_!!!GO" xfId="2574"/>
    <cellStyle name="Milliers_!!!GO" xfId="2575"/>
    <cellStyle name="MIO" xfId="2576"/>
    <cellStyle name="MIO 2" xfId="2577"/>
    <cellStyle name="MIO 3" xfId="2578"/>
    <cellStyle name="MIO 4" xfId="2579"/>
    <cellStyle name="Model" xfId="2580"/>
    <cellStyle name="Moeda [0]_09 - PGM 01 11 2004" xfId="2581"/>
    <cellStyle name="Moeda_09 - PGM 01 11 2004" xfId="2582"/>
    <cellStyle name="Moneda [0]_021104 VENTAS DIRECTAS - VENTAS RED OCT" xfId="2583"/>
    <cellStyle name="Moneda_021104 VENTAS DIRECTAS - VENTAS RED OCT" xfId="2584"/>
    <cellStyle name="Monétaire [0]_!!!GO" xfId="2585"/>
    <cellStyle name="Monétaire_!!!GO" xfId="2586"/>
    <cellStyle name="Monetario" xfId="2587"/>
    <cellStyle name="Monetario0" xfId="2588"/>
    <cellStyle name="ＭＳゴシック" xfId="2589"/>
    <cellStyle name="Neutral" xfId="2590"/>
    <cellStyle name="Neutral 2" xfId="2591"/>
    <cellStyle name="Neutrale 2" xfId="2592"/>
    <cellStyle name="Non_definito" xfId="2593"/>
    <cellStyle name="Normal - Style1" xfId="2594"/>
    <cellStyle name="Normal - Style1 2" xfId="2595"/>
    <cellStyle name="Normal - Style2" xfId="2596"/>
    <cellStyle name="Normal - Style3" xfId="2597"/>
    <cellStyle name="Normal - Style4" xfId="2598"/>
    <cellStyle name="Normal - Style5" xfId="2599"/>
    <cellStyle name="Normal - Style6" xfId="2600"/>
    <cellStyle name="Normal - Style7" xfId="2601"/>
    <cellStyle name="Normal - Style8" xfId="2602"/>
    <cellStyle name="Normal 10" xfId="2603"/>
    <cellStyle name="Normal 10 2" xfId="2604"/>
    <cellStyle name="Normal 11" xfId="2605"/>
    <cellStyle name="Normal 11 2" xfId="2606"/>
    <cellStyle name="Normal 12" xfId="2607"/>
    <cellStyle name="Normal 12 2" xfId="2608"/>
    <cellStyle name="Normal 13" xfId="2609"/>
    <cellStyle name="Normal 13 2" xfId="2610"/>
    <cellStyle name="Normal 13 2 2" xfId="2611"/>
    <cellStyle name="Normal 13 3" xfId="2612"/>
    <cellStyle name="Normal 13 4" xfId="2613"/>
    <cellStyle name="Normal 13 5" xfId="2614"/>
    <cellStyle name="Normal 14" xfId="2615"/>
    <cellStyle name="Normal 14 2" xfId="2616"/>
    <cellStyle name="Normal 14 3" xfId="2617"/>
    <cellStyle name="Normal 15" xfId="2618"/>
    <cellStyle name="Normal 15 2" xfId="2619"/>
    <cellStyle name="Normal 16" xfId="2620"/>
    <cellStyle name="Normal 17" xfId="2621"/>
    <cellStyle name="Normal 18" xfId="2622"/>
    <cellStyle name="Normal 19" xfId="2623"/>
    <cellStyle name="Normal 2" xfId="2624"/>
    <cellStyle name="Normal 2 2" xfId="2625"/>
    <cellStyle name="Normal 2 3" xfId="2626"/>
    <cellStyle name="Normal 2 4" xfId="2627"/>
    <cellStyle name="Normal 20" xfId="2628"/>
    <cellStyle name="Normal 21" xfId="2629"/>
    <cellStyle name="Normal 3" xfId="2630"/>
    <cellStyle name="Normal 3 2" xfId="2631"/>
    <cellStyle name="Normal 3 3" xfId="2632"/>
    <cellStyle name="Normal 4" xfId="2633"/>
    <cellStyle name="Normal 4 2" xfId="2634"/>
    <cellStyle name="Normal 5" xfId="2635"/>
    <cellStyle name="Normal 5 2" xfId="2636"/>
    <cellStyle name="Normal 5 3" xfId="2637"/>
    <cellStyle name="Normal 6" xfId="2638"/>
    <cellStyle name="Normal 6 2" xfId="2639"/>
    <cellStyle name="Normal 7" xfId="2640"/>
    <cellStyle name="Normal 7 2" xfId="2641"/>
    <cellStyle name="Normal 8" xfId="2642"/>
    <cellStyle name="Normal 8 2" xfId="2643"/>
    <cellStyle name="Normal 9" xfId="2644"/>
    <cellStyle name="Normal 9 2" xfId="2645"/>
    <cellStyle name="Normal 9 3" xfId="2646"/>
    <cellStyle name="Normal latifa" xfId="2647"/>
    <cellStyle name="Normal latifa 2" xfId="2648"/>
    <cellStyle name="Normal latifa 3" xfId="2649"/>
    <cellStyle name="Normal Summary" xfId="2650"/>
    <cellStyle name="Normal_Book4" xfId="2651"/>
    <cellStyle name="Normal_PRICE ANALYSIS STILO 1%" xfId="2652"/>
    <cellStyle name="Normal_Price list  FIAT PANDA MULTIJET 29_09_2005" xfId="2653"/>
    <cellStyle name="Normal_PRICE LISTS 145-146" xfId="2654"/>
    <cellStyle name="Normal1" xfId="2655"/>
    <cellStyle name="Normale 10" xfId="2656"/>
    <cellStyle name="Normale 10 2" xfId="2657"/>
    <cellStyle name="Normale 11" xfId="2658"/>
    <cellStyle name="Normale 11 2" xfId="2659"/>
    <cellStyle name="Normale 12" xfId="2660"/>
    <cellStyle name="Normale 12 2" xfId="2661"/>
    <cellStyle name="Normale 13" xfId="2662"/>
    <cellStyle name="Normale 13 2" xfId="2663"/>
    <cellStyle name="Normale 14" xfId="2664"/>
    <cellStyle name="Normale 14 2" xfId="2665"/>
    <cellStyle name="Normale 15" xfId="2666"/>
    <cellStyle name="Normale 15 2" xfId="2667"/>
    <cellStyle name="Normale 15 3" xfId="2668"/>
    <cellStyle name="Normale 16" xfId="2669"/>
    <cellStyle name="Normale 16 2" xfId="2670"/>
    <cellStyle name="Normale 17" xfId="2671"/>
    <cellStyle name="Normale 17 2" xfId="2672"/>
    <cellStyle name="Normale 18" xfId="2673"/>
    <cellStyle name="Normale 18 2" xfId="2674"/>
    <cellStyle name="Normale 19" xfId="2675"/>
    <cellStyle name="Normale 19 2" xfId="2676"/>
    <cellStyle name="Normale 2" xfId="2677"/>
    <cellStyle name="Normale 2 2" xfId="2678"/>
    <cellStyle name="Normale 2 2 2" xfId="2679"/>
    <cellStyle name="Normale 2 3" xfId="2680"/>
    <cellStyle name="Normale 2 3 2" xfId="2681"/>
    <cellStyle name="Normale 20" xfId="2682"/>
    <cellStyle name="Normale 20 2" xfId="2683"/>
    <cellStyle name="Normale 21" xfId="2684"/>
    <cellStyle name="Normale 21 2" xfId="2685"/>
    <cellStyle name="Normale 22" xfId="2686"/>
    <cellStyle name="Normale 22 2" xfId="2687"/>
    <cellStyle name="Normale 23" xfId="2688"/>
    <cellStyle name="Normale 23 2" xfId="2689"/>
    <cellStyle name="Normale 24" xfId="2690"/>
    <cellStyle name="Normale 24 2" xfId="2691"/>
    <cellStyle name="Normale 25" xfId="2692"/>
    <cellStyle name="Normale 25 2" xfId="2693"/>
    <cellStyle name="Normale 26" xfId="2694"/>
    <cellStyle name="Normale 26 2" xfId="2695"/>
    <cellStyle name="Normale 26 2 2" xfId="2696"/>
    <cellStyle name="Normale 26 2 2 2" xfId="2697"/>
    <cellStyle name="Normale 26 2 3" xfId="2698"/>
    <cellStyle name="Normale 26 3" xfId="2699"/>
    <cellStyle name="Normale 27" xfId="2700"/>
    <cellStyle name="Normale 27 2" xfId="2701"/>
    <cellStyle name="Normale 28" xfId="2702"/>
    <cellStyle name="Normale 28 2" xfId="2703"/>
    <cellStyle name="Normale 29" xfId="2704"/>
    <cellStyle name="Normale 3" xfId="2705"/>
    <cellStyle name="Normale 3 2" xfId="2706"/>
    <cellStyle name="Normale 3 2 2" xfId="2707"/>
    <cellStyle name="Normale 3 2 2 2" xfId="2708"/>
    <cellStyle name="Normale 3 2 2 2 2" xfId="2709"/>
    <cellStyle name="Normale 3 2 2 2 2 2" xfId="2710"/>
    <cellStyle name="Normale 3 2 2 2 3" xfId="2711"/>
    <cellStyle name="Normale 3 2 2 2 3 2" xfId="2712"/>
    <cellStyle name="Normale 3 2 2 2 4" xfId="2713"/>
    <cellStyle name="Normale 3 2 2 2 4 2" xfId="2714"/>
    <cellStyle name="Normale 3 2 2 2 5" xfId="2715"/>
    <cellStyle name="Normale 3 2 2 3" xfId="2716"/>
    <cellStyle name="Normale 3 2 3" xfId="2717"/>
    <cellStyle name="Normale 3 2 4" xfId="2718"/>
    <cellStyle name="Normale 3 3" xfId="2719"/>
    <cellStyle name="Normale 3 3 2" xfId="2720"/>
    <cellStyle name="Normale 3 4" xfId="2721"/>
    <cellStyle name="Normale 3 5" xfId="2722"/>
    <cellStyle name="Normale 30" xfId="2723"/>
    <cellStyle name="Normale 31" xfId="2724"/>
    <cellStyle name="Normale 32" xfId="2725"/>
    <cellStyle name="Normale 33" xfId="2726"/>
    <cellStyle name="Normale 34" xfId="2727"/>
    <cellStyle name="Normale 4" xfId="2728"/>
    <cellStyle name="Normale 4 2" xfId="2729"/>
    <cellStyle name="Normale 5" xfId="2730"/>
    <cellStyle name="Normale 5 2" xfId="2731"/>
    <cellStyle name="Normale 6" xfId="2732"/>
    <cellStyle name="Normale 6 2" xfId="2733"/>
    <cellStyle name="Normale 6 2 3 2 2" xfId="2734"/>
    <cellStyle name="Normale 6 2 3 2 2 2" xfId="2735"/>
    <cellStyle name="Normale 6 3" xfId="2736"/>
    <cellStyle name="Normale 7" xfId="2737"/>
    <cellStyle name="Normale 7 2" xfId="2738"/>
    <cellStyle name="Normale 8" xfId="2739"/>
    <cellStyle name="Normale 8 2" xfId="2740"/>
    <cellStyle name="Normale 9" xfId="2741"/>
    <cellStyle name="Normale 9 2" xfId="2742"/>
    <cellStyle name="Normale 9 2 2" xfId="2743"/>
    <cellStyle name="Normale 9 3" xfId="2744"/>
    <cellStyle name="Normale TQ4" xfId="2745"/>
    <cellStyle name="Normale_ablf705" xfId="2746"/>
    <cellStyle name="normální_COMP CR FIAT PC 10.2003 y" xfId="2747"/>
    <cellStyle name="Normalny_07.23.03 MARKETING PLAN (FIAT) - 2" xfId="2748"/>
    <cellStyle name="Nota 2" xfId="2749"/>
    <cellStyle name="Nota 3" xfId="2750"/>
    <cellStyle name="Note" xfId="2751"/>
    <cellStyle name="Note 2" xfId="2752"/>
    <cellStyle name="NumPagina" xfId="2753"/>
    <cellStyle name="Odwiedzone hiper??cze" xfId="2754"/>
    <cellStyle name="Odwiedzone hiperłącze" xfId="2755"/>
    <cellStyle name="Œ…‹æØ‚è [0.00]_!!!GO" xfId="2756"/>
    <cellStyle name="Œ…‹æØ‚è_!!!GO" xfId="2757"/>
    <cellStyle name="Option_Added_Cont_Desc" xfId="2758"/>
    <cellStyle name="Output" xfId="2759"/>
    <cellStyle name="Output 2" xfId="2760"/>
    <cellStyle name="Output 3" xfId="2761"/>
    <cellStyle name="paint" xfId="2762"/>
    <cellStyle name="Parentesi smart" xfId="2763"/>
    <cellStyle name="Parentesi smart 2" xfId="2764"/>
    <cellStyle name="Parentesi smart 3" xfId="2765"/>
    <cellStyle name="per.style" xfId="2766"/>
    <cellStyle name="Perc1" xfId="2767"/>
    <cellStyle name="Perc1 2" xfId="2768"/>
    <cellStyle name="Perc1 2 2" xfId="2769"/>
    <cellStyle name="Perc1 3" xfId="2770"/>
    <cellStyle name="Perc1 4" xfId="2771"/>
    <cellStyle name="Perc2" xfId="2772"/>
    <cellStyle name="Perc2 2" xfId="2773"/>
    <cellStyle name="Perc2 2 2" xfId="2774"/>
    <cellStyle name="Perc2 3" xfId="2775"/>
    <cellStyle name="Perc2 4" xfId="2776"/>
    <cellStyle name="Percent" xfId="2777"/>
    <cellStyle name="Percent [0]" xfId="2778"/>
    <cellStyle name="Percent [0] 2" xfId="2779"/>
    <cellStyle name="Percent [0] 2 2" xfId="2780"/>
    <cellStyle name="Percent [00]" xfId="2781"/>
    <cellStyle name="Percent [00] 2" xfId="2782"/>
    <cellStyle name="Percent [00] 2 2" xfId="2783"/>
    <cellStyle name="Percent [2]" xfId="2784"/>
    <cellStyle name="Percent [2] 2" xfId="2785"/>
    <cellStyle name="Percent 10" xfId="2786"/>
    <cellStyle name="Percent 10 2" xfId="2787"/>
    <cellStyle name="Percent 11" xfId="2788"/>
    <cellStyle name="Percent 11 2" xfId="2789"/>
    <cellStyle name="Percent 12" xfId="2790"/>
    <cellStyle name="Percent 12 2" xfId="2791"/>
    <cellStyle name="Percent 13" xfId="2792"/>
    <cellStyle name="Percent 14" xfId="2793"/>
    <cellStyle name="Percent 14 2" xfId="2794"/>
    <cellStyle name="Percent 15" xfId="2795"/>
    <cellStyle name="Percent 16" xfId="2796"/>
    <cellStyle name="Percent 17" xfId="2797"/>
    <cellStyle name="Percent 18" xfId="2798"/>
    <cellStyle name="Percent 19" xfId="2799"/>
    <cellStyle name="Percent 2" xfId="2800"/>
    <cellStyle name="Percent 2 2" xfId="2801"/>
    <cellStyle name="Percent 3" xfId="2802"/>
    <cellStyle name="Percent 3 2" xfId="2803"/>
    <cellStyle name="Percent 4" xfId="2804"/>
    <cellStyle name="Percent 4 2" xfId="2805"/>
    <cellStyle name="Percent 5" xfId="2806"/>
    <cellStyle name="Percent 5 2" xfId="2807"/>
    <cellStyle name="Percent 6" xfId="2808"/>
    <cellStyle name="Percent 6 2" xfId="2809"/>
    <cellStyle name="Percent 7" xfId="2810"/>
    <cellStyle name="Percent 7 2" xfId="2811"/>
    <cellStyle name="Percent 8" xfId="2812"/>
    <cellStyle name="Percent 8 2" xfId="2813"/>
    <cellStyle name="Percent 9" xfId="2814"/>
    <cellStyle name="Percent 9 2" xfId="2815"/>
    <cellStyle name="Percent[0]" xfId="2816"/>
    <cellStyle name="Percent[2]" xfId="2817"/>
    <cellStyle name="PERCENTUAL" xfId="2818"/>
    <cellStyle name="PERCENTUAL 2" xfId="2819"/>
    <cellStyle name="PERCENTUAL 3" xfId="2820"/>
    <cellStyle name="Percentuale ,00" xfId="2821"/>
    <cellStyle name="Percentuale 2" xfId="2822"/>
    <cellStyle name="Percentuale 2 2" xfId="2823"/>
    <cellStyle name="Percentuale 2 3" xfId="2824"/>
    <cellStyle name="Percentuale 3" xfId="2825"/>
    <cellStyle name="PONTO" xfId="2826"/>
    <cellStyle name="PONTO 2" xfId="2827"/>
    <cellStyle name="PONTO 3" xfId="2828"/>
    <cellStyle name="Porcentagem_DAYDAY1" xfId="2829"/>
    <cellStyle name="Porcentaje" xfId="2830"/>
    <cellStyle name="Pounds" xfId="2831"/>
    <cellStyle name="Preliminary_Data" xfId="2832"/>
    <cellStyle name="PrePop Currency (0)" xfId="2833"/>
    <cellStyle name="PrePop Currency (0) 2" xfId="2834"/>
    <cellStyle name="PrePop Currency (0) 2 2" xfId="2835"/>
    <cellStyle name="PrePop Currency (2)" xfId="2836"/>
    <cellStyle name="PrePop Currency (2) 2" xfId="2837"/>
    <cellStyle name="PrePop Units (0)" xfId="2838"/>
    <cellStyle name="PrePop Units (0) 2" xfId="2839"/>
    <cellStyle name="PrePop Units (0) 2 2" xfId="2840"/>
    <cellStyle name="PrePop Units (1)" xfId="2841"/>
    <cellStyle name="PrePop Units (1) 2" xfId="2842"/>
    <cellStyle name="PrePop Units (1) 2 2" xfId="2843"/>
    <cellStyle name="PrePop Units (2)" xfId="2844"/>
    <cellStyle name="PrePop Units (2) 2" xfId="2845"/>
    <cellStyle name="Prices_Data" xfId="2846"/>
    <cellStyle name="Prozent_Tabelle3" xfId="2847"/>
    <cellStyle name="PSChar" xfId="2848"/>
    <cellStyle name="PSDate" xfId="2849"/>
    <cellStyle name="PSDec" xfId="2850"/>
    <cellStyle name="PSHeading" xfId="2851"/>
    <cellStyle name="PSInt" xfId="2852"/>
    <cellStyle name="PSSpacer" xfId="2853"/>
    <cellStyle name="Punto" xfId="2854"/>
    <cellStyle name="Punto0" xfId="2855"/>
    <cellStyle name="reg_no_decimal" xfId="2856"/>
    <cellStyle name="rIC" xfId="2857"/>
    <cellStyle name="rIC 2" xfId="2858"/>
    <cellStyle name="rIC 3" xfId="2859"/>
    <cellStyle name="ROSSO" xfId="2860"/>
    <cellStyle name="ROSSO 2" xfId="2861"/>
    <cellStyle name="ROSSO 3" xfId="2862"/>
    <cellStyle name="RowHeader" xfId="2863"/>
    <cellStyle name="RQDcells" xfId="2864"/>
    <cellStyle name="RQDheading" xfId="2865"/>
    <cellStyle name="RQDserial" xfId="2866"/>
    <cellStyle name="RQDtop" xfId="2867"/>
    <cellStyle name="sbt2" xfId="2868"/>
    <cellStyle name="sCellBodyAnte1" xfId="2869"/>
    <cellStyle name="sCellBodyAnte2" xfId="2870"/>
    <cellStyle name="sCellHeaderRow" xfId="2871"/>
    <cellStyle name="Separador de m" xfId="2872"/>
    <cellStyle name="Separador de m 2" xfId="2873"/>
    <cellStyle name="Separador de milhares [0]_1+11X2+10" xfId="2874"/>
    <cellStyle name="Separador de milhares_1+11X2+10" xfId="2875"/>
    <cellStyle name="sHeaderTass" xfId="2876"/>
    <cellStyle name="SHeder" xfId="2877"/>
    <cellStyle name="Sottotit 1" xfId="2878"/>
    <cellStyle name="STANDARD" xfId="2879"/>
    <cellStyle name="Stile 1" xfId="2880"/>
    <cellStyle name="STYL1 - Style1" xfId="2881"/>
    <cellStyle name="STYL1 - Style1 2" xfId="2882"/>
    <cellStyle name="STYL1 - Style1 3" xfId="2883"/>
    <cellStyle name="STYL1 - Style1 4" xfId="2884"/>
    <cellStyle name="STYL2 - Style2" xfId="2885"/>
    <cellStyle name="STYL2 - Style2 2" xfId="2886"/>
    <cellStyle name="STYL2 - Style2 3" xfId="2887"/>
    <cellStyle name="STYL2 - Style2 4" xfId="2888"/>
    <cellStyle name="STYL3 - Style3" xfId="2889"/>
    <cellStyle name="STYL3 - Style3 2" xfId="2890"/>
    <cellStyle name="STYL3 - Style3 3" xfId="2891"/>
    <cellStyle name="STYL3 - Style3 4" xfId="2892"/>
    <cellStyle name="STYL4 - Style4" xfId="2893"/>
    <cellStyle name="STYL4 - Style4 2" xfId="2894"/>
    <cellStyle name="STYL4 - Style4 3" xfId="2895"/>
    <cellStyle name="STYL4 - Style4 4" xfId="2896"/>
    <cellStyle name="STYL5 - Style5" xfId="2897"/>
    <cellStyle name="STYL5 - Style5 2" xfId="2898"/>
    <cellStyle name="STYL5 - Style5 3" xfId="2899"/>
    <cellStyle name="STYL5 - Style5 4" xfId="2900"/>
    <cellStyle name="Style 1" xfId="2901"/>
    <cellStyle name="Style 1 2" xfId="2902"/>
    <cellStyle name="Style 1 3" xfId="2903"/>
    <cellStyle name="subhead" xfId="2904"/>
    <cellStyle name="subt1" xfId="2905"/>
    <cellStyle name="Tab Gesamt" xfId="2906"/>
    <cellStyle name="Tab Gesamt 2" xfId="2907"/>
    <cellStyle name="Tab Gesamt 3" xfId="2908"/>
    <cellStyle name="Tab Gesamt 4" xfId="2909"/>
    <cellStyle name="Tab Kopf" xfId="2910"/>
    <cellStyle name="Tab Kopf 2" xfId="2911"/>
    <cellStyle name="Tab Kopf 3" xfId="2912"/>
    <cellStyle name="Tab Kopf 4" xfId="2913"/>
    <cellStyle name="Tab Zahl" xfId="2914"/>
    <cellStyle name="Tab Zahl 2" xfId="2915"/>
    <cellStyle name="Tab Zahl 3" xfId="2916"/>
    <cellStyle name="Tab Zahl 4" xfId="2917"/>
    <cellStyle name="Template 8" xfId="2918"/>
    <cellStyle name="Template 8 2" xfId="2919"/>
    <cellStyle name="Template 8 3" xfId="2920"/>
    <cellStyle name="Testo avviso 2" xfId="2921"/>
    <cellStyle name="Testo descrittivo 2" xfId="2922"/>
    <cellStyle name="Text Indent A" xfId="2923"/>
    <cellStyle name="Text Indent B" xfId="2924"/>
    <cellStyle name="Text Indent B 2" xfId="2925"/>
    <cellStyle name="Text Indent B 2 2" xfId="2926"/>
    <cellStyle name="Text Indent C" xfId="2927"/>
    <cellStyle name="Text Indent C 2" xfId="2928"/>
    <cellStyle name="Text Indent C 2 2" xfId="2929"/>
    <cellStyle name="Thousands" xfId="2930"/>
    <cellStyle name="Tickmark" xfId="2931"/>
    <cellStyle name="Titel 1" xfId="2932"/>
    <cellStyle name="Titel 1l" xfId="2933"/>
    <cellStyle name="Titel 1r" xfId="2934"/>
    <cellStyle name="Titel 2l" xfId="2935"/>
    <cellStyle name="Titel 2r" xfId="2936"/>
    <cellStyle name="Titel 3l" xfId="2937"/>
    <cellStyle name="Titel 3r" xfId="2938"/>
    <cellStyle name="Titel 4l" xfId="2939"/>
    <cellStyle name="Titel 4r" xfId="2940"/>
    <cellStyle name="Title" xfId="2941"/>
    <cellStyle name="Title 2" xfId="2942"/>
    <cellStyle name="Title 2 2" xfId="2943"/>
    <cellStyle name="Title 3" xfId="2944"/>
    <cellStyle name="Titoli 1" xfId="2945"/>
    <cellStyle name="Titoli 2" xfId="2946"/>
    <cellStyle name="Titolo 1 2" xfId="2947"/>
    <cellStyle name="Titolo 2 2" xfId="2948"/>
    <cellStyle name="Titolo 3 2" xfId="2949"/>
    <cellStyle name="Titolo 3 3" xfId="2950"/>
    <cellStyle name="Titolo 4 2" xfId="2951"/>
    <cellStyle name="Titolo 5" xfId="2952"/>
    <cellStyle name="Titolo.1" xfId="2953"/>
    <cellStyle name="Titolo.2" xfId="2954"/>
    <cellStyle name="TITULO1" xfId="2955"/>
    <cellStyle name="TITULO1 2" xfId="2956"/>
    <cellStyle name="TITULO1 3" xfId="2957"/>
    <cellStyle name="TITULO2" xfId="2958"/>
    <cellStyle name="TITULO2 2" xfId="2959"/>
    <cellStyle name="TITULO2 3" xfId="2960"/>
    <cellStyle name="Top Row" xfId="2961"/>
    <cellStyle name="Total" xfId="2962"/>
    <cellStyle name="Total 2" xfId="2963"/>
    <cellStyle name="Total 2 2" xfId="2964"/>
    <cellStyle name="Total 3" xfId="2965"/>
    <cellStyle name="Totale" xfId="2966"/>
    <cellStyle name="Totale 2" xfId="2967"/>
    <cellStyle name="Totale 3" xfId="2968"/>
    <cellStyle name="Tusental (0)_pldt" xfId="2969"/>
    <cellStyle name="Tusental_pldt" xfId="2970"/>
    <cellStyle name="Underline" xfId="2971"/>
    <cellStyle name="Unit" xfId="2972"/>
    <cellStyle name="Update" xfId="2973"/>
    <cellStyle name="User_Defined_A" xfId="2974"/>
    <cellStyle name="Val(1)" xfId="2975"/>
    <cellStyle name="Val(1) 2" xfId="2976"/>
    <cellStyle name="Val⏵ta (0)_⏃hiusura_maggio.xls Grafico 1-1" xfId="2977"/>
    <cellStyle name="Valore non valido 2" xfId="2978"/>
    <cellStyle name="Valore valido 2" xfId="2979"/>
    <cellStyle name="Valuta (0)_- Dati" xfId="2980"/>
    <cellStyle name="Valuta_ablf705" xfId="2981"/>
    <cellStyle name="Valuta^budgiu.xls Grafico 4-1" xfId="2982"/>
    <cellStyle name="Vehicle_Benchmark" xfId="2983"/>
    <cellStyle name="Version_Header" xfId="2984"/>
    <cellStyle name="Volumes_Data" xfId="2985"/>
    <cellStyle name="W_Sheet1" xfId="2986"/>
    <cellStyle name="Währung [0]_  D000104.T184316.KBS.DI.ENGINE" xfId="2987"/>
    <cellStyle name="Währung_  D000104.T184316.KBS.DI.ENGINE" xfId="2988"/>
    <cellStyle name="Walutowy [0]_Arkusz1" xfId="2989"/>
    <cellStyle name="Walutowy_AR 159 - comparison" xfId="2990"/>
    <cellStyle name="Warning Text" xfId="2991"/>
    <cellStyle name="Warning Text 2" xfId="2992"/>
    <cellStyle name="weekly" xfId="2993"/>
    <cellStyle name="Wingding" xfId="2994"/>
    <cellStyle name="YellowCell" xfId="2995"/>
    <cellStyle name="ｹ鮗ﾐﾀｲ_ｰ豼ｵﾁ･" xfId="2996"/>
    <cellStyle name="ﾄﾞｸｶ [0]_ｰ霾ｹ" xfId="2997"/>
    <cellStyle name="ﾄﾞｸｶ_ｰ霾ｹ" xfId="2998"/>
    <cellStyle name="ﾅ・ｭ [0]_ｰ霾ｹ" xfId="2999"/>
    <cellStyle name="ﾅ・ｭ_ｰ霾ｹ" xfId="3000"/>
    <cellStyle name="ﾇ･ﾁﾘ_ｰ霾ｹ" xfId="3001"/>
    <cellStyle name="ハイパーリンク_(CHECK)MazdaPartとGPAMasterとの差分" xfId="3002"/>
    <cellStyle name="ハイパーリンクXterra " xfId="3003"/>
    <cellStyle name="一般_L11KSpec. List□4(PRC,TWN)#2" xfId="3004"/>
    <cellStyle name="一行" xfId="3005"/>
    <cellStyle name="半角" xfId="3006"/>
    <cellStyle name="半角 2" xfId="3007"/>
    <cellStyle name="半角 2 2" xfId="3008"/>
    <cellStyle name="半角 2 3" xfId="3009"/>
    <cellStyle name="半角 3" xfId="3010"/>
    <cellStyle name="半角 4" xfId="3011"/>
    <cellStyle name="常规_310 200 PL volumi-PVP (postboard)" xfId="3012"/>
    <cellStyle name="未定義" xfId="3013"/>
    <cellStyle name="桁区切り [0.00]_(CHECK)MazdaPartとGPAMasterとの差分" xfId="3014"/>
    <cellStyle name="桁区切り_(CHECK)MazdaPartとGPAMasterとの差分" xfId="3015"/>
    <cellStyle name="桁蟻唇Ｆ [0.00]_11th Dec. (2)" xfId="3016"/>
    <cellStyle name="桁蟻唇Ｆ_11th Dec. (2)" xfId="3017"/>
    <cellStyle name="標準_(CHECK)MazdaPartとGPAMasterとの差分" xfId="3018"/>
    <cellStyle name="脱浦 [0.00]_11th Dec. (2)" xfId="3019"/>
    <cellStyle name="脱浦_11th Dec. (2)" xfId="3020"/>
    <cellStyle name="表示済みのハイパーリンク_(CHECK)MazdaPartとGPAMasterとの差分" xfId="3021"/>
    <cellStyle name="表示済みのハイパーリンクa PRG MY02 (" xfId="3022"/>
    <cellStyle name="通貨 [0.00]_(CHECK)MazdaPartとGPAMasterとの差分" xfId="3023"/>
    <cellStyle name="通貨_(CHECK)MazdaPartとGPAMasterとの差分" xfId="3024"/>
    <cellStyle name="?_" xfId="3025"/>
  </cellStyles>
  <dxfs count="20">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723900</xdr:colOff>
      <xdr:row>77</xdr:row>
      <xdr:rowOff>180975</xdr:rowOff>
    </xdr:from>
    <xdr:to>
      <xdr:col>8</xdr:col>
      <xdr:colOff>85725</xdr:colOff>
      <xdr:row>80</xdr:row>
      <xdr:rowOff>28575</xdr:rowOff>
    </xdr:to>
    <xdr:pic>
      <xdr:nvPicPr>
        <xdr:cNvPr id="1" name="Picture 6" descr="2"/>
        <xdr:cNvPicPr preferRelativeResize="1">
          <a:picLocks noChangeAspect="1"/>
        </xdr:cNvPicPr>
      </xdr:nvPicPr>
      <xdr:blipFill>
        <a:blip r:embed="rId1"/>
        <a:stretch>
          <a:fillRect/>
        </a:stretch>
      </xdr:blipFill>
      <xdr:spPr>
        <a:xfrm>
          <a:off x="12982575" y="47625000"/>
          <a:ext cx="1485900" cy="1504950"/>
        </a:xfrm>
        <a:prstGeom prst="rect">
          <a:avLst/>
        </a:prstGeom>
        <a:noFill/>
        <a:ln w="9525" cmpd="sng">
          <a:noFill/>
        </a:ln>
      </xdr:spPr>
    </xdr:pic>
    <xdr:clientData/>
  </xdr:twoCellAnchor>
  <xdr:twoCellAnchor editAs="oneCell">
    <xdr:from>
      <xdr:col>7</xdr:col>
      <xdr:colOff>704850</xdr:colOff>
      <xdr:row>39</xdr:row>
      <xdr:rowOff>66675</xdr:rowOff>
    </xdr:from>
    <xdr:to>
      <xdr:col>8</xdr:col>
      <xdr:colOff>85725</xdr:colOff>
      <xdr:row>42</xdr:row>
      <xdr:rowOff>104775</xdr:rowOff>
    </xdr:to>
    <xdr:pic>
      <xdr:nvPicPr>
        <xdr:cNvPr id="2" name="Picture 6" descr="2"/>
        <xdr:cNvPicPr preferRelativeResize="1">
          <a:picLocks noChangeAspect="1"/>
        </xdr:cNvPicPr>
      </xdr:nvPicPr>
      <xdr:blipFill>
        <a:blip r:embed="rId1"/>
        <a:stretch>
          <a:fillRect/>
        </a:stretch>
      </xdr:blipFill>
      <xdr:spPr>
        <a:xfrm>
          <a:off x="12963525" y="23593425"/>
          <a:ext cx="150495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47625</xdr:rowOff>
    </xdr:from>
    <xdr:to>
      <xdr:col>2</xdr:col>
      <xdr:colOff>647700</xdr:colOff>
      <xdr:row>5</xdr:row>
      <xdr:rowOff>428625</xdr:rowOff>
    </xdr:to>
    <xdr:pic>
      <xdr:nvPicPr>
        <xdr:cNvPr id="1" name="Picture 4" descr="2"/>
        <xdr:cNvPicPr preferRelativeResize="1">
          <a:picLocks noChangeAspect="1"/>
        </xdr:cNvPicPr>
      </xdr:nvPicPr>
      <xdr:blipFill>
        <a:blip r:embed="rId1"/>
        <a:stretch>
          <a:fillRect/>
        </a:stretch>
      </xdr:blipFill>
      <xdr:spPr>
        <a:xfrm>
          <a:off x="28575" y="133350"/>
          <a:ext cx="1981200" cy="1924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10687050</xdr:colOff>
      <xdr:row>0</xdr:row>
      <xdr:rowOff>104775</xdr:rowOff>
    </xdr:from>
    <xdr:to>
      <xdr:col>4</xdr:col>
      <xdr:colOff>15249525</xdr:colOff>
      <xdr:row>3</xdr:row>
      <xdr:rowOff>1466850</xdr:rowOff>
    </xdr:to>
    <xdr:pic>
      <xdr:nvPicPr>
        <xdr:cNvPr id="1" name="Picture 85" descr="2"/>
        <xdr:cNvPicPr preferRelativeResize="1">
          <a:picLocks noChangeAspect="1"/>
        </xdr:cNvPicPr>
      </xdr:nvPicPr>
      <xdr:blipFill>
        <a:blip r:embed="rId1"/>
        <a:stretch>
          <a:fillRect/>
        </a:stretch>
      </xdr:blipFill>
      <xdr:spPr>
        <a:xfrm>
          <a:off x="30260925" y="104775"/>
          <a:ext cx="4562475" cy="442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mg1569\Local%20Settings\Temporary%20Internet%20Files\OLK5\atest\PRIX.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ardone\c\A&#241;o%202001\Forecast\F(10+2)\ale\Bud98\chapiste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pisteria"/>
      <sheetName val="Medium"/>
      <sheetName val="RIPCCAF96"/>
      <sheetName val="order"/>
      <sheetName val="Euro-Q öngörü"/>
      <sheetName val="Juros Brasil F43"/>
      <sheetName val="Analisi del Valore - Foglio 1"/>
      <sheetName val="Sottosistemi"/>
      <sheetName val="Convalida Dati"/>
      <sheetName val="Base"/>
      <sheetName val="Plan1"/>
      <sheetName val="98CALENDAR (2)"/>
      <sheetName val="Read_Me"/>
      <sheetName val="Requirements"/>
      <sheetName val="Workload_Plan"/>
      <sheetName val="Employees"/>
      <sheetName val="Combo_Box"/>
      <sheetName val="MAREA"/>
      <sheetName val="Marea MY"/>
      <sheetName val="ULYSSE"/>
      <sheetName val="Brava-o MY"/>
      <sheetName val="SEI"/>
      <sheetName val="PANDA"/>
      <sheetName val="P.TO"/>
      <sheetName val="MULTIPLA"/>
      <sheetName val="COUPE"/>
      <sheetName val="Matrice F_2009 &amp; 2010"/>
      <sheetName val="GRÁF. FGA BR+AR"/>
      <sheetName val="one-offs"/>
      <sheetName val="Sintesi RGAI BASE"/>
      <sheetName val="Flex"/>
      <sheetName val="BoM Delivery adress"/>
      <sheetName val="Roll0727"/>
      <sheetName val="fixing0721"/>
      <sheetName val="Appoggio_grafico"/>
      <sheetName val="Supporto"/>
      <sheetName val="Dati_elenchi"/>
      <sheetName val="Commodities"/>
      <sheetName val="구동"/>
      <sheetName val="Issues List"/>
      <sheetName val="Parametre"/>
      <sheetName val="Supporto_weight_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83"/>
  <sheetViews>
    <sheetView zoomScale="43" zoomScaleNormal="43" zoomScaleSheetLayoutView="43" workbookViewId="0" topLeftCell="B1">
      <selection activeCell="D4" sqref="D4"/>
    </sheetView>
  </sheetViews>
  <sheetFormatPr defaultColWidth="9.140625" defaultRowHeight="12.75"/>
  <cols>
    <col min="1" max="1" width="15.140625" style="2" hidden="1" customWidth="1"/>
    <col min="2" max="2" width="15.140625" style="2" customWidth="1"/>
    <col min="3" max="3" width="65.7109375" style="2" customWidth="1"/>
    <col min="4" max="4" width="14.28125" style="2" customWidth="1"/>
    <col min="5" max="5" width="18.28125" style="2" customWidth="1"/>
    <col min="6" max="6" width="46.421875" style="2" customWidth="1"/>
    <col min="7" max="7" width="24.00390625" style="2" customWidth="1"/>
    <col min="8" max="8" width="31.8515625" style="2" customWidth="1"/>
    <col min="9" max="9" width="15.7109375" style="2" customWidth="1"/>
    <col min="10" max="10" width="21.140625" style="2" customWidth="1"/>
    <col min="11" max="11" width="4.421875" style="2" customWidth="1"/>
    <col min="12" max="12" width="7.7109375" style="2" customWidth="1"/>
    <col min="13" max="16384" width="9.140625" style="2" customWidth="1"/>
  </cols>
  <sheetData>
    <row r="1" spans="15:16" ht="12.75">
      <c r="O1" s="3"/>
      <c r="P1" s="3"/>
    </row>
    <row r="2" spans="3:16" ht="22.5">
      <c r="C2" s="75" t="s">
        <v>160</v>
      </c>
      <c r="D2" s="76">
        <v>191</v>
      </c>
      <c r="E2" s="77" t="s">
        <v>251</v>
      </c>
      <c r="F2" s="78"/>
      <c r="G2" s="3"/>
      <c r="H2" s="3"/>
      <c r="O2" s="3"/>
      <c r="P2" s="3"/>
    </row>
    <row r="3" spans="1:16" ht="22.5">
      <c r="A3" s="2">
        <f>G1&amp;G2&amp;G3</f>
      </c>
      <c r="C3" s="75" t="s">
        <v>161</v>
      </c>
      <c r="D3" s="79" t="s">
        <v>240</v>
      </c>
      <c r="E3" s="77" t="s">
        <v>198</v>
      </c>
      <c r="F3" s="78"/>
      <c r="G3" s="3"/>
      <c r="H3" s="3"/>
      <c r="O3" s="3"/>
      <c r="P3" s="3"/>
    </row>
    <row r="4" spans="1:8" ht="30.75" customHeight="1">
      <c r="A4" s="5" t="str">
        <f>D2&amp;D3&amp;D4</f>
        <v>191C5H1</v>
      </c>
      <c r="B4" s="5"/>
      <c r="C4" s="75" t="s">
        <v>162</v>
      </c>
      <c r="D4" s="76">
        <v>1</v>
      </c>
      <c r="E4" s="77" t="s">
        <v>250</v>
      </c>
      <c r="F4" s="78"/>
      <c r="G4" s="3"/>
      <c r="H4" s="3"/>
    </row>
    <row r="5" ht="13.5" thickBot="1"/>
    <row r="6" spans="2:9" ht="35.25" customHeight="1" thickBot="1" thickTop="1">
      <c r="B6" s="113"/>
      <c r="C6" s="114"/>
      <c r="D6" s="114"/>
      <c r="E6" s="114"/>
      <c r="F6" s="114"/>
      <c r="G6" s="114"/>
      <c r="H6" s="114"/>
      <c r="I6" s="115"/>
    </row>
    <row r="7" spans="2:9" s="69" customFormat="1" ht="69.75" customHeight="1">
      <c r="B7" s="103"/>
      <c r="C7" s="181" t="str">
        <f>VLOOKUP($A$4,'ΠΕΡΙΛΗΨΗ ΠΡΟΤΕΙΝΟΜΕΝΩΝ ΤΙΜΩΝ'!$A$6:$I$1143,8,FALSE)</f>
        <v>Giulietta</v>
      </c>
      <c r="D7" s="182"/>
      <c r="E7" s="182"/>
      <c r="F7" s="182"/>
      <c r="G7" s="182"/>
      <c r="H7" s="183"/>
      <c r="I7" s="105"/>
    </row>
    <row r="8" spans="2:9" s="69" customFormat="1" ht="81" customHeight="1" thickBot="1">
      <c r="B8" s="103"/>
      <c r="C8" s="184" t="str">
        <f>VLOOKUP($A$4,'ΠΕΡΙΛΗΨΗ ΠΡΟΤΕΙΝΟΜΕΝΩΝ ΤΙΜΩΝ'!$A$6:$I$1143,9,FALSE)</f>
        <v>1.6 JTDM-2 105hp DISTINCTIVE</v>
      </c>
      <c r="D8" s="185"/>
      <c r="E8" s="185"/>
      <c r="F8" s="185"/>
      <c r="G8" s="185"/>
      <c r="H8" s="186"/>
      <c r="I8" s="105"/>
    </row>
    <row r="9" spans="2:9" s="69" customFormat="1" ht="60.75" customHeight="1" thickBot="1">
      <c r="B9" s="103"/>
      <c r="C9" s="187" t="s">
        <v>73</v>
      </c>
      <c r="D9" s="187"/>
      <c r="E9" s="187"/>
      <c r="F9" s="187"/>
      <c r="G9" s="187"/>
      <c r="H9" s="187"/>
      <c r="I9" s="105"/>
    </row>
    <row r="10" spans="2:9" s="69" customFormat="1" ht="34.5" customHeight="1" thickBot="1">
      <c r="B10" s="103"/>
      <c r="C10" s="116"/>
      <c r="D10" s="116"/>
      <c r="E10" s="132"/>
      <c r="F10" s="133"/>
      <c r="G10" s="133"/>
      <c r="H10" s="134"/>
      <c r="I10" s="105"/>
    </row>
    <row r="11" spans="2:9" s="69" customFormat="1" ht="30.75" customHeight="1">
      <c r="B11" s="103"/>
      <c r="C11" s="116"/>
      <c r="D11" s="116"/>
      <c r="E11" s="116"/>
      <c r="F11" s="116"/>
      <c r="G11" s="116"/>
      <c r="H11" s="135"/>
      <c r="I11" s="105"/>
    </row>
    <row r="12" spans="2:9" s="70" customFormat="1" ht="49.5" customHeight="1">
      <c r="B12" s="112"/>
      <c r="C12" s="189" t="s">
        <v>199</v>
      </c>
      <c r="D12" s="189"/>
      <c r="E12" s="189">
        <f>VLOOKUP($A$4,'ΠΕΡΙΛΗΨΗ ΠΡΟΤΕΙΝΟΜΕΝΩΝ ΤΙΜΩΝ'!$A$6:X166,22,FALSE)</f>
        <v>11.3</v>
      </c>
      <c r="F12" s="189"/>
      <c r="G12" s="190"/>
      <c r="H12" s="135"/>
      <c r="I12" s="102"/>
    </row>
    <row r="13" spans="2:9" s="69" customFormat="1" ht="30.75" customHeight="1">
      <c r="B13" s="103"/>
      <c r="C13" s="104"/>
      <c r="D13" s="104"/>
      <c r="E13" s="119"/>
      <c r="F13" s="120"/>
      <c r="G13" s="104"/>
      <c r="H13" s="135"/>
      <c r="I13" s="105"/>
    </row>
    <row r="14" spans="2:9" s="70" customFormat="1" ht="49.5" customHeight="1">
      <c r="B14" s="112"/>
      <c r="C14" s="189" t="s">
        <v>56</v>
      </c>
      <c r="D14" s="189"/>
      <c r="E14" s="189">
        <f>VLOOKUP($A$4,'ΠΕΡΙΛΗΨΗ ΠΡΟΤΕΙΝΟΜΕΝΩΝ ΤΙΜΩΝ'!$A$6:X168,18,FALSE)</f>
        <v>4</v>
      </c>
      <c r="F14" s="189"/>
      <c r="G14" s="190"/>
      <c r="H14" s="135"/>
      <c r="I14" s="102"/>
    </row>
    <row r="15" spans="2:9" s="69" customFormat="1" ht="30.75" customHeight="1">
      <c r="B15" s="103"/>
      <c r="C15" s="117"/>
      <c r="D15" s="117"/>
      <c r="E15" s="121"/>
      <c r="F15" s="118"/>
      <c r="G15" s="104"/>
      <c r="H15" s="136"/>
      <c r="I15" s="105"/>
    </row>
    <row r="16" spans="2:9" s="70" customFormat="1" ht="49.5" customHeight="1">
      <c r="B16" s="112"/>
      <c r="C16" s="189" t="s">
        <v>74</v>
      </c>
      <c r="D16" s="189"/>
      <c r="E16" s="189">
        <f>VLOOKUP($A$4,'ΠΕΡΙΛΗΨΗ ΠΡΟΤΕΙΝΟΜΕΝΩΝ ΤΙΜΩΝ'!$A$6:X170,23,FALSE)</f>
        <v>185</v>
      </c>
      <c r="F16" s="189"/>
      <c r="G16" s="190"/>
      <c r="H16" s="135"/>
      <c r="I16" s="102"/>
    </row>
    <row r="17" spans="2:9" s="69" customFormat="1" ht="30.75" customHeight="1">
      <c r="B17" s="103"/>
      <c r="C17" s="117"/>
      <c r="D17" s="117"/>
      <c r="E17" s="121"/>
      <c r="F17" s="118"/>
      <c r="G17" s="104"/>
      <c r="H17" s="136"/>
      <c r="I17" s="105"/>
    </row>
    <row r="18" spans="2:9" s="70" customFormat="1" ht="49.5" customHeight="1">
      <c r="B18" s="112"/>
      <c r="C18" s="189" t="s">
        <v>182</v>
      </c>
      <c r="D18" s="189"/>
      <c r="E18" s="189" t="str">
        <f>VLOOKUP($A$4,'ΠΕΡΙΛΗΨΗ ΠΡΟΤΕΙΝΟΜΕΝΩΝ ΤΙΜΩΝ'!$A$6:X172,24,FALSE)</f>
        <v>6 ΑΕΡΟΣΑΚΟΙ, VDC (με eQ2/ABS/EBD/ASR/MSR/BAS/BRAKE PREFILL/HILL HOLDER), ALFA DNA, START &amp; STOP, ΕΝΔΕΙΞΗ ΑΛΛΑΓΗΣ ΤΑΧΥΤΗΤΩΝ,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v>
      </c>
      <c r="F18" s="189"/>
      <c r="G18" s="190"/>
      <c r="H18" s="135"/>
      <c r="I18" s="102"/>
    </row>
    <row r="19" spans="2:9" s="69" customFormat="1" ht="30.75" customHeight="1">
      <c r="B19" s="103"/>
      <c r="C19" s="117"/>
      <c r="D19" s="117"/>
      <c r="E19" s="121"/>
      <c r="F19" s="118"/>
      <c r="G19" s="104"/>
      <c r="H19" s="136"/>
      <c r="I19" s="105"/>
    </row>
    <row r="20" spans="2:9" s="70" customFormat="1" ht="49.5" customHeight="1">
      <c r="B20" s="112"/>
      <c r="C20" s="189" t="s">
        <v>68</v>
      </c>
      <c r="D20" s="189"/>
      <c r="E20" s="141" t="e">
        <f>VLOOKUP($A$4,'ΠΕΡΙΛΗΨΗ ΠΡΟΤΕΙΝΟΜΕΝΩΝ ΤΙΜΩΝ'!$A$6:X174,25,FALSE)</f>
        <v>#REF!</v>
      </c>
      <c r="F20" s="142" t="s">
        <v>67</v>
      </c>
      <c r="G20" s="143"/>
      <c r="H20" s="135"/>
      <c r="I20" s="102"/>
    </row>
    <row r="21" spans="2:9" s="70" customFormat="1" ht="30.75" customHeight="1">
      <c r="B21" s="112"/>
      <c r="C21" s="117"/>
      <c r="D21" s="117"/>
      <c r="E21" s="121"/>
      <c r="F21" s="118"/>
      <c r="G21" s="91"/>
      <c r="H21" s="135"/>
      <c r="I21" s="102"/>
    </row>
    <row r="22" spans="2:9" s="69" customFormat="1" ht="49.5" customHeight="1">
      <c r="B22" s="103"/>
      <c r="C22" s="190" t="s">
        <v>75</v>
      </c>
      <c r="D22" s="191"/>
      <c r="E22" s="141" t="e">
        <f>VLOOKUP($A$4,'ΠΕΡΙΛΗΨΗ ΠΡΟΤΕΙΝΟΜΕΝΩΝ ΤΙΜΩΝ'!$A$6:X176,26,FALSE)</f>
        <v>#REF!</v>
      </c>
      <c r="F22" s="142" t="s">
        <v>64</v>
      </c>
      <c r="G22" s="144"/>
      <c r="H22" s="136"/>
      <c r="I22" s="105"/>
    </row>
    <row r="23" spans="2:9" s="69" customFormat="1" ht="30.75" customHeight="1" thickBot="1">
      <c r="B23" s="103"/>
      <c r="C23" s="122"/>
      <c r="D23" s="123"/>
      <c r="E23" s="124"/>
      <c r="F23" s="125"/>
      <c r="G23" s="123"/>
      <c r="H23" s="136"/>
      <c r="I23" s="105"/>
    </row>
    <row r="24" spans="2:9" s="69" customFormat="1" ht="34.5" customHeight="1" thickBot="1">
      <c r="B24" s="103"/>
      <c r="C24" s="122"/>
      <c r="D24" s="123"/>
      <c r="E24" s="138"/>
      <c r="F24" s="139"/>
      <c r="G24" s="139"/>
      <c r="H24" s="137"/>
      <c r="I24" s="105"/>
    </row>
    <row r="25" spans="2:9" s="69" customFormat="1" ht="17.25" customHeight="1">
      <c r="B25" s="103"/>
      <c r="C25" s="126"/>
      <c r="D25" s="104"/>
      <c r="E25" s="104"/>
      <c r="F25" s="104"/>
      <c r="G25" s="104"/>
      <c r="H25" s="104"/>
      <c r="I25" s="105"/>
    </row>
    <row r="26" spans="2:9" s="69" customFormat="1" ht="57.75" customHeight="1" thickBot="1">
      <c r="B26" s="103"/>
      <c r="C26" s="188" t="s">
        <v>76</v>
      </c>
      <c r="D26" s="188"/>
      <c r="E26" s="188"/>
      <c r="F26" s="188"/>
      <c r="G26" s="188"/>
      <c r="H26" s="188"/>
      <c r="I26" s="105"/>
    </row>
    <row r="27" spans="2:9" s="69" customFormat="1" ht="34.5" customHeight="1" thickBot="1">
      <c r="B27" s="103"/>
      <c r="C27" s="116"/>
      <c r="D27" s="116"/>
      <c r="E27" s="132"/>
      <c r="F27" s="133"/>
      <c r="G27" s="133"/>
      <c r="H27" s="134"/>
      <c r="I27" s="105"/>
    </row>
    <row r="28" spans="2:9" s="69" customFormat="1" ht="287.25" customHeight="1" thickBot="1">
      <c r="B28" s="103"/>
      <c r="C28" s="195" t="e">
        <f>VLOOKUP($A$4,'ΠΕΡΙΛΗΨΗ ΠΡΟΤΕΙΝΟΜΕΝΩΝ ΤΙΜΩΝ'!$A$6:Z182,27,FALSE)</f>
        <v>#REF!</v>
      </c>
      <c r="D28" s="195"/>
      <c r="E28" s="195"/>
      <c r="F28" s="195"/>
      <c r="G28" s="196"/>
      <c r="H28" s="140"/>
      <c r="I28" s="105"/>
    </row>
    <row r="29" spans="2:9" s="69" customFormat="1" ht="34.5" customHeight="1" thickBot="1">
      <c r="B29" s="103"/>
      <c r="C29" s="127"/>
      <c r="D29" s="127"/>
      <c r="E29" s="138"/>
      <c r="F29" s="139"/>
      <c r="G29" s="139"/>
      <c r="H29" s="137"/>
      <c r="I29" s="105"/>
    </row>
    <row r="30" spans="2:9" s="69" customFormat="1" ht="57.75" customHeight="1" thickBot="1">
      <c r="B30" s="103"/>
      <c r="C30" s="197" t="s">
        <v>81</v>
      </c>
      <c r="D30" s="197"/>
      <c r="E30" s="197"/>
      <c r="F30" s="197"/>
      <c r="G30" s="197"/>
      <c r="H30" s="197"/>
      <c r="I30" s="105"/>
    </row>
    <row r="31" spans="2:9" s="69" customFormat="1" ht="92.25" customHeight="1" thickBot="1">
      <c r="B31" s="103"/>
      <c r="C31" s="198" t="e">
        <f>VLOOKUP($A$4,'ΠΕΡΙΛΗΨΗ ΠΡΟΤΕΙΝΟΜΕΝΩΝ ΤΙΜΩΝ'!$A$6:Z185,10,FALSE)</f>
        <v>#REF!</v>
      </c>
      <c r="D31" s="199"/>
      <c r="E31" s="199"/>
      <c r="F31" s="199"/>
      <c r="G31" s="199"/>
      <c r="H31" s="200"/>
      <c r="I31" s="105"/>
    </row>
    <row r="32" spans="2:9" s="69" customFormat="1" ht="34.5" customHeight="1">
      <c r="B32" s="103"/>
      <c r="C32" s="104"/>
      <c r="D32" s="104"/>
      <c r="E32" s="104"/>
      <c r="F32" s="104"/>
      <c r="G32" s="104"/>
      <c r="H32" s="104"/>
      <c r="I32" s="105"/>
    </row>
    <row r="33" spans="2:10" s="69" customFormat="1" ht="49.5" customHeight="1">
      <c r="B33" s="103"/>
      <c r="C33" s="203" t="s">
        <v>163</v>
      </c>
      <c r="D33" s="204"/>
      <c r="E33" s="206" t="e">
        <f>VLOOKUP($A$4,'ΠΕΡΙΛΗΨΗ ΠΡΟΤΕΙΝΟΜΕΝΩΝ ΤΙΜΩΝ'!$A$6:W143,12,FALSE)</f>
        <v>#REF!</v>
      </c>
      <c r="F33" s="206"/>
      <c r="G33" s="206"/>
      <c r="H33" s="206"/>
      <c r="I33" s="105"/>
      <c r="J33" s="69" t="s">
        <v>190</v>
      </c>
    </row>
    <row r="34" spans="2:9" s="69" customFormat="1" ht="34.5" customHeight="1">
      <c r="B34" s="103"/>
      <c r="C34" s="104"/>
      <c r="D34" s="104"/>
      <c r="E34" s="104"/>
      <c r="F34" s="104"/>
      <c r="G34" s="104"/>
      <c r="H34" s="104"/>
      <c r="I34" s="105"/>
    </row>
    <row r="35" spans="2:9" s="69" customFormat="1" ht="49.5" customHeight="1">
      <c r="B35" s="103"/>
      <c r="C35" s="203" t="s">
        <v>164</v>
      </c>
      <c r="D35" s="205"/>
      <c r="E35" s="206">
        <f>VLOOKUP($A$4,'ΠΕΡΙΛΗΨΗ ΠΡΟΤΕΙΝΟΜΕΝΩΝ ΤΙΜΩΝ'!$A$6:W144,13,FALSE)</f>
        <v>93.60000000000001</v>
      </c>
      <c r="F35" s="206"/>
      <c r="G35" s="206"/>
      <c r="H35" s="206"/>
      <c r="I35" s="105"/>
    </row>
    <row r="36" spans="2:9" s="69" customFormat="1" ht="34.5" customHeight="1">
      <c r="B36" s="103"/>
      <c r="C36" s="104"/>
      <c r="D36" s="104"/>
      <c r="E36" s="104"/>
      <c r="F36" s="104"/>
      <c r="G36" s="104"/>
      <c r="H36" s="104"/>
      <c r="I36" s="105"/>
    </row>
    <row r="37" spans="2:9" s="69" customFormat="1" ht="49.5" customHeight="1">
      <c r="B37" s="103"/>
      <c r="C37" s="201" t="s">
        <v>82</v>
      </c>
      <c r="D37" s="201"/>
      <c r="E37" s="201"/>
      <c r="F37" s="201"/>
      <c r="G37" s="201"/>
      <c r="H37" s="201"/>
      <c r="I37" s="105"/>
    </row>
    <row r="38" spans="2:9" s="69" customFormat="1" ht="34.5" customHeight="1">
      <c r="B38" s="103"/>
      <c r="C38" s="104"/>
      <c r="D38" s="104"/>
      <c r="E38" s="104"/>
      <c r="F38" s="104"/>
      <c r="G38" s="104"/>
      <c r="H38" s="104"/>
      <c r="I38" s="105"/>
    </row>
    <row r="39" spans="2:9" s="69" customFormat="1" ht="54.75" customHeight="1">
      <c r="B39" s="103"/>
      <c r="C39" s="202" t="s">
        <v>138</v>
      </c>
      <c r="D39" s="202"/>
      <c r="E39" s="202"/>
      <c r="F39" s="202"/>
      <c r="G39" s="202"/>
      <c r="H39" s="202"/>
      <c r="I39" s="105"/>
    </row>
    <row r="40" spans="2:9" s="69" customFormat="1" ht="39" customHeight="1">
      <c r="B40" s="103"/>
      <c r="C40" s="129"/>
      <c r="D40" s="129"/>
      <c r="E40" s="129"/>
      <c r="F40" s="129"/>
      <c r="G40" s="128"/>
      <c r="H40" s="104"/>
      <c r="I40" s="105"/>
    </row>
    <row r="41" spans="2:9" s="69" customFormat="1" ht="39" customHeight="1">
      <c r="B41" s="103"/>
      <c r="C41" s="129"/>
      <c r="D41" s="129"/>
      <c r="E41" s="129"/>
      <c r="F41" s="129"/>
      <c r="G41" s="128"/>
      <c r="H41" s="104"/>
      <c r="I41" s="105"/>
    </row>
    <row r="42" spans="2:9" s="69" customFormat="1" ht="39" customHeight="1">
      <c r="B42" s="103"/>
      <c r="C42" s="129"/>
      <c r="D42" s="129"/>
      <c r="E42" s="129"/>
      <c r="F42" s="129"/>
      <c r="G42" s="128"/>
      <c r="H42" s="104"/>
      <c r="I42" s="105"/>
    </row>
    <row r="43" spans="2:9" s="69" customFormat="1" ht="9.75" customHeight="1" thickBot="1">
      <c r="B43" s="107"/>
      <c r="C43" s="130"/>
      <c r="D43" s="130"/>
      <c r="E43" s="130"/>
      <c r="F43" s="131"/>
      <c r="G43" s="131"/>
      <c r="H43" s="131"/>
      <c r="I43" s="109"/>
    </row>
    <row r="44" spans="2:9" s="69" customFormat="1" ht="9.75" customHeight="1" thickTop="1">
      <c r="B44" s="110"/>
      <c r="C44" s="99"/>
      <c r="D44" s="99"/>
      <c r="E44" s="99"/>
      <c r="F44" s="100"/>
      <c r="G44" s="100"/>
      <c r="H44" s="100"/>
      <c r="I44" s="111"/>
    </row>
    <row r="45" spans="2:9" s="69" customFormat="1" ht="54" customHeight="1" thickBot="1">
      <c r="B45" s="103"/>
      <c r="C45" s="101"/>
      <c r="D45" s="101"/>
      <c r="E45" s="101"/>
      <c r="F45" s="90"/>
      <c r="G45" s="90"/>
      <c r="H45" s="90"/>
      <c r="I45" s="105"/>
    </row>
    <row r="46" spans="2:9" s="69" customFormat="1" ht="85.5" customHeight="1" thickBot="1">
      <c r="B46" s="103"/>
      <c r="C46" s="192" t="s">
        <v>185</v>
      </c>
      <c r="D46" s="193"/>
      <c r="E46" s="193"/>
      <c r="F46" s="193"/>
      <c r="G46" s="193"/>
      <c r="H46" s="194"/>
      <c r="I46" s="105"/>
    </row>
    <row r="47" spans="2:9" s="69" customFormat="1" ht="45" customHeight="1">
      <c r="B47" s="103"/>
      <c r="C47" s="101"/>
      <c r="D47" s="101"/>
      <c r="E47" s="101"/>
      <c r="F47" s="90"/>
      <c r="G47" s="90"/>
      <c r="H47" s="90"/>
      <c r="I47" s="105"/>
    </row>
    <row r="48" spans="2:9" s="69" customFormat="1" ht="45" customHeight="1">
      <c r="B48" s="103"/>
      <c r="C48" s="101"/>
      <c r="D48" s="101"/>
      <c r="E48" s="101"/>
      <c r="F48" s="90"/>
      <c r="G48" s="90"/>
      <c r="H48" s="90"/>
      <c r="I48" s="105"/>
    </row>
    <row r="49" spans="2:9" s="69" customFormat="1" ht="45" customHeight="1">
      <c r="B49" s="103"/>
      <c r="C49" s="101"/>
      <c r="D49" s="101"/>
      <c r="E49" s="101"/>
      <c r="F49" s="90"/>
      <c r="G49" s="90"/>
      <c r="H49" s="90"/>
      <c r="I49" s="105"/>
    </row>
    <row r="50" spans="2:9" s="69" customFormat="1" ht="49.5" customHeight="1">
      <c r="B50" s="103"/>
      <c r="C50" s="189" t="s">
        <v>186</v>
      </c>
      <c r="D50" s="189"/>
      <c r="E50" s="189"/>
      <c r="F50" s="189" t="s">
        <v>189</v>
      </c>
      <c r="G50" s="189"/>
      <c r="H50" s="189"/>
      <c r="I50" s="105"/>
    </row>
    <row r="51" spans="2:9" s="69" customFormat="1" ht="34.5" customHeight="1">
      <c r="B51" s="103"/>
      <c r="C51" s="89"/>
      <c r="D51" s="89"/>
      <c r="E51" s="89"/>
      <c r="F51" s="90"/>
      <c r="G51" s="90"/>
      <c r="H51" s="90"/>
      <c r="I51" s="105"/>
    </row>
    <row r="52" spans="2:9" s="69" customFormat="1" ht="49.5" customHeight="1">
      <c r="B52" s="103"/>
      <c r="C52" s="189" t="s">
        <v>187</v>
      </c>
      <c r="D52" s="189"/>
      <c r="E52" s="189"/>
      <c r="F52" s="189" t="str">
        <f>C7&amp;J33&amp;C8</f>
        <v>Giulietta 1.6 JTDM-2 105hp DISTINCTIVE</v>
      </c>
      <c r="G52" s="189"/>
      <c r="H52" s="189"/>
      <c r="I52" s="105"/>
    </row>
    <row r="53" spans="2:9" s="69" customFormat="1" ht="34.5" customHeight="1">
      <c r="B53" s="103"/>
      <c r="C53" s="89"/>
      <c r="D53" s="89"/>
      <c r="E53" s="89"/>
      <c r="F53" s="90"/>
      <c r="G53" s="90"/>
      <c r="H53" s="90"/>
      <c r="I53" s="105"/>
    </row>
    <row r="54" spans="2:9" s="69" customFormat="1" ht="49.5" customHeight="1">
      <c r="B54" s="103"/>
      <c r="C54" s="189" t="s">
        <v>188</v>
      </c>
      <c r="D54" s="189"/>
      <c r="E54" s="189"/>
      <c r="F54" s="189">
        <f>E14</f>
        <v>4</v>
      </c>
      <c r="G54" s="189"/>
      <c r="H54" s="189"/>
      <c r="I54" s="105"/>
    </row>
    <row r="55" spans="2:9" s="69" customFormat="1" ht="45" customHeight="1">
      <c r="B55" s="103"/>
      <c r="C55" s="146"/>
      <c r="D55" s="146"/>
      <c r="E55" s="146"/>
      <c r="F55" s="146"/>
      <c r="G55" s="146"/>
      <c r="H55" s="146"/>
      <c r="I55" s="105"/>
    </row>
    <row r="56" spans="2:9" s="69" customFormat="1" ht="45" customHeight="1">
      <c r="B56" s="103"/>
      <c r="C56" s="98"/>
      <c r="D56" s="98"/>
      <c r="E56" s="98"/>
      <c r="F56" s="71"/>
      <c r="G56" s="72"/>
      <c r="H56" s="91"/>
      <c r="I56" s="105"/>
    </row>
    <row r="57" spans="2:9" s="69" customFormat="1" ht="45" customHeight="1" thickBot="1">
      <c r="B57" s="103"/>
      <c r="C57" s="101"/>
      <c r="D57" s="101"/>
      <c r="E57" s="101"/>
      <c r="F57" s="90"/>
      <c r="G57" s="90"/>
      <c r="H57" s="90"/>
      <c r="I57" s="105"/>
    </row>
    <row r="58" spans="2:9" s="69" customFormat="1" ht="84.75" customHeight="1" thickBot="1">
      <c r="B58" s="103"/>
      <c r="C58" s="192" t="s">
        <v>200</v>
      </c>
      <c r="D58" s="193"/>
      <c r="E58" s="193"/>
      <c r="F58" s="193"/>
      <c r="G58" s="193"/>
      <c r="H58" s="194"/>
      <c r="I58" s="105"/>
    </row>
    <row r="59" spans="2:9" s="69" customFormat="1" ht="45" customHeight="1">
      <c r="B59" s="103"/>
      <c r="C59" s="104"/>
      <c r="D59" s="104"/>
      <c r="E59" s="104"/>
      <c r="F59" s="104"/>
      <c r="G59" s="104"/>
      <c r="H59" s="104"/>
      <c r="I59" s="105"/>
    </row>
    <row r="60" spans="2:9" s="69" customFormat="1" ht="45" customHeight="1">
      <c r="B60" s="103"/>
      <c r="C60" s="104"/>
      <c r="D60" s="104"/>
      <c r="E60" s="104"/>
      <c r="F60" s="104"/>
      <c r="G60" s="104"/>
      <c r="H60" s="104"/>
      <c r="I60" s="105"/>
    </row>
    <row r="61" spans="2:9" s="69" customFormat="1" ht="45" customHeight="1">
      <c r="B61" s="103"/>
      <c r="C61" s="104"/>
      <c r="D61" s="104"/>
      <c r="E61" s="104"/>
      <c r="F61" s="104"/>
      <c r="G61" s="104"/>
      <c r="H61" s="104"/>
      <c r="I61" s="105"/>
    </row>
    <row r="62" spans="2:9" s="69" customFormat="1" ht="49.5" customHeight="1">
      <c r="B62" s="103"/>
      <c r="C62" s="212" t="s">
        <v>196</v>
      </c>
      <c r="D62" s="212"/>
      <c r="E62" s="212"/>
      <c r="F62" s="212" t="s">
        <v>197</v>
      </c>
      <c r="G62" s="212"/>
      <c r="H62" s="212"/>
      <c r="I62" s="105"/>
    </row>
    <row r="63" spans="2:9" s="69" customFormat="1" ht="34.5" customHeight="1">
      <c r="B63" s="103"/>
      <c r="C63" s="104"/>
      <c r="D63" s="104"/>
      <c r="E63" s="104"/>
      <c r="F63" s="104"/>
      <c r="G63" s="104"/>
      <c r="H63" s="104"/>
      <c r="I63" s="104"/>
    </row>
    <row r="64" spans="2:12" s="70" customFormat="1" ht="49.5" customHeight="1">
      <c r="B64" s="112"/>
      <c r="C64" s="212" t="s">
        <v>191</v>
      </c>
      <c r="D64" s="212"/>
      <c r="E64" s="212"/>
      <c r="F64" s="92">
        <f>VLOOKUP($A$4,'ΠΕΡΙΛΗΨΗ ΠΡΟΤΕΙΝΟΜΕΝΩΝ ΤΙΜΩΝ'!$A$6:X198,19,FALSE)</f>
        <v>1598</v>
      </c>
      <c r="G64" s="142" t="s">
        <v>193</v>
      </c>
      <c r="H64" s="145"/>
      <c r="I64" s="102"/>
      <c r="L64" s="69"/>
    </row>
    <row r="65" spans="2:9" s="69" customFormat="1" ht="34.5" customHeight="1">
      <c r="B65" s="103"/>
      <c r="C65" s="104"/>
      <c r="D65" s="104"/>
      <c r="E65" s="104"/>
      <c r="F65" s="73"/>
      <c r="G65" s="72"/>
      <c r="H65" s="104"/>
      <c r="I65" s="105"/>
    </row>
    <row r="66" spans="2:12" s="70" customFormat="1" ht="49.5" customHeight="1">
      <c r="B66" s="112"/>
      <c r="C66" s="213" t="s">
        <v>166</v>
      </c>
      <c r="D66" s="214"/>
      <c r="E66" s="215"/>
      <c r="F66" s="92" t="str">
        <f>VLOOKUP($A$4,'ΠΕΡΙΛΗΨΗ ΠΡΟΤΕΙΝΟΜΕΝΩΝ ΤΙΜΩΝ'!$A$6:X200,20,FALSE)</f>
        <v>105(77) / 4000</v>
      </c>
      <c r="G66" s="142" t="s">
        <v>193</v>
      </c>
      <c r="H66" s="145"/>
      <c r="I66" s="102"/>
      <c r="L66" s="69"/>
    </row>
    <row r="67" spans="2:9" s="70" customFormat="1" ht="34.5" customHeight="1">
      <c r="B67" s="112"/>
      <c r="C67" s="98"/>
      <c r="D67" s="98"/>
      <c r="E67" s="91"/>
      <c r="F67" s="74"/>
      <c r="G67" s="72"/>
      <c r="H67" s="91"/>
      <c r="I67" s="102"/>
    </row>
    <row r="68" spans="2:12" s="70" customFormat="1" ht="49.5" customHeight="1">
      <c r="B68" s="112"/>
      <c r="C68" s="213" t="s">
        <v>192</v>
      </c>
      <c r="D68" s="214"/>
      <c r="E68" s="215"/>
      <c r="F68" s="93" t="str">
        <f>VLOOKUP($A$4,'ΠΕΡΙΛΗΨΗ ΠΡΟΤΕΙΝΟΜΕΝΩΝ ΤΙΜΩΝ'!$A$6:X202,21,FALSE)</f>
        <v>32,5 (320) / 1750</v>
      </c>
      <c r="G68" s="142" t="s">
        <v>193</v>
      </c>
      <c r="H68" s="145"/>
      <c r="I68" s="102"/>
      <c r="L68" s="69"/>
    </row>
    <row r="69" spans="2:12" s="70" customFormat="1" ht="34.5" customHeight="1">
      <c r="B69" s="112"/>
      <c r="C69" s="98"/>
      <c r="D69" s="98"/>
      <c r="E69" s="106"/>
      <c r="F69" s="71"/>
      <c r="G69" s="72"/>
      <c r="H69" s="91"/>
      <c r="I69" s="102"/>
      <c r="L69" s="69"/>
    </row>
    <row r="70" spans="2:12" s="69" customFormat="1" ht="50.25" customHeight="1">
      <c r="B70" s="103"/>
      <c r="C70" s="104"/>
      <c r="D70" s="104"/>
      <c r="E70" s="73"/>
      <c r="F70" s="104"/>
      <c r="G70" s="104"/>
      <c r="H70" s="104"/>
      <c r="I70" s="105"/>
      <c r="L70" s="70"/>
    </row>
    <row r="71" spans="2:9" s="70" customFormat="1" ht="54" customHeight="1">
      <c r="B71" s="112"/>
      <c r="C71" s="209" t="s">
        <v>195</v>
      </c>
      <c r="D71" s="210"/>
      <c r="E71" s="211"/>
      <c r="F71" s="94">
        <f>VLOOKUP($A$4,'ΠΕΡΙΛΗΨΗ ΠΡΟΤΕΙΝΟΜΕΝΩΝ ΤΙΜΩΝ'!$A$6:X204,17,FALSE)</f>
        <v>3.4</v>
      </c>
      <c r="G71" s="142" t="s">
        <v>194</v>
      </c>
      <c r="H71" s="145"/>
      <c r="I71" s="102"/>
    </row>
    <row r="72" spans="2:9" s="70" customFormat="1" ht="45" customHeight="1">
      <c r="B72" s="112"/>
      <c r="C72" s="95"/>
      <c r="D72" s="95"/>
      <c r="E72" s="95"/>
      <c r="F72" s="96"/>
      <c r="G72" s="97"/>
      <c r="H72" s="98"/>
      <c r="I72" s="102"/>
    </row>
    <row r="73" spans="2:9" s="70" customFormat="1" ht="45" customHeight="1">
      <c r="B73" s="112"/>
      <c r="C73" s="95"/>
      <c r="D73" s="95"/>
      <c r="E73" s="95"/>
      <c r="F73" s="96"/>
      <c r="G73" s="97"/>
      <c r="H73" s="98"/>
      <c r="I73" s="102"/>
    </row>
    <row r="74" spans="2:12" s="69" customFormat="1" ht="45" customHeight="1" thickBot="1">
      <c r="B74" s="103"/>
      <c r="C74" s="104"/>
      <c r="D74" s="104"/>
      <c r="E74" s="73"/>
      <c r="F74" s="104"/>
      <c r="G74" s="104"/>
      <c r="H74" s="104"/>
      <c r="I74" s="105"/>
      <c r="L74" s="70"/>
    </row>
    <row r="75" spans="2:9" s="69" customFormat="1" ht="107.25" customHeight="1" thickBot="1">
      <c r="B75" s="103"/>
      <c r="C75" s="192" t="s">
        <v>201</v>
      </c>
      <c r="D75" s="207"/>
      <c r="E75" s="207"/>
      <c r="F75" s="207"/>
      <c r="G75" s="207"/>
      <c r="H75" s="208"/>
      <c r="I75" s="105"/>
    </row>
    <row r="76" spans="2:12" s="69" customFormat="1" ht="69.75" customHeight="1" thickBot="1">
      <c r="B76" s="103"/>
      <c r="C76" s="104"/>
      <c r="D76" s="104"/>
      <c r="E76" s="104"/>
      <c r="F76" s="104"/>
      <c r="G76" s="104"/>
      <c r="H76" s="104"/>
      <c r="I76" s="105"/>
      <c r="L76" s="70"/>
    </row>
    <row r="77" spans="2:9" s="69" customFormat="1" ht="147.75" customHeight="1" thickBot="1">
      <c r="B77" s="103"/>
      <c r="C77" s="192" t="s">
        <v>202</v>
      </c>
      <c r="D77" s="207"/>
      <c r="E77" s="207"/>
      <c r="F77" s="207"/>
      <c r="G77" s="207"/>
      <c r="H77" s="208"/>
      <c r="I77" s="105"/>
    </row>
    <row r="78" spans="2:9" s="69" customFormat="1" ht="75" customHeight="1">
      <c r="B78" s="103"/>
      <c r="C78" s="104"/>
      <c r="D78" s="104"/>
      <c r="E78" s="104"/>
      <c r="F78" s="104"/>
      <c r="G78" s="104"/>
      <c r="H78" s="104"/>
      <c r="I78" s="105"/>
    </row>
    <row r="79" spans="2:9" s="69" customFormat="1" ht="27.75" customHeight="1">
      <c r="B79" s="103"/>
      <c r="C79" s="104"/>
      <c r="D79" s="104"/>
      <c r="E79" s="104"/>
      <c r="F79" s="104"/>
      <c r="G79" s="104"/>
      <c r="H79" s="104"/>
      <c r="I79" s="105"/>
    </row>
    <row r="80" spans="2:9" s="69" customFormat="1" ht="27.75" customHeight="1">
      <c r="B80" s="103"/>
      <c r="C80" s="104"/>
      <c r="D80" s="104"/>
      <c r="E80" s="104"/>
      <c r="F80" s="104"/>
      <c r="G80" s="104"/>
      <c r="H80" s="104"/>
      <c r="I80" s="105"/>
    </row>
    <row r="81" spans="2:9" s="69" customFormat="1" ht="13.5" thickBot="1">
      <c r="B81" s="107"/>
      <c r="C81" s="108"/>
      <c r="D81" s="108"/>
      <c r="E81" s="108"/>
      <c r="F81" s="108"/>
      <c r="G81" s="108"/>
      <c r="H81" s="108"/>
      <c r="I81" s="109"/>
    </row>
    <row r="82" spans="9:15" ht="6.75" customHeight="1" thickTop="1">
      <c r="I82" s="6"/>
      <c r="J82" s="6"/>
      <c r="K82" s="7"/>
      <c r="L82" s="6"/>
      <c r="O82" s="4"/>
    </row>
    <row r="83" spans="4:11" ht="23.25" customHeight="1">
      <c r="D83" s="3"/>
      <c r="E83" s="3"/>
      <c r="F83" s="3"/>
      <c r="G83" s="3"/>
      <c r="H83" s="3"/>
      <c r="I83" s="3"/>
      <c r="J83" s="3"/>
      <c r="K83" s="3"/>
    </row>
  </sheetData>
  <sheetProtection/>
  <mergeCells count="39">
    <mergeCell ref="C71:E71"/>
    <mergeCell ref="C75:H75"/>
    <mergeCell ref="C58:H58"/>
    <mergeCell ref="F54:H54"/>
    <mergeCell ref="C62:E62"/>
    <mergeCell ref="F62:H62"/>
    <mergeCell ref="C64:E64"/>
    <mergeCell ref="C66:E66"/>
    <mergeCell ref="C68:E68"/>
    <mergeCell ref="C33:D33"/>
    <mergeCell ref="C35:D35"/>
    <mergeCell ref="E33:H33"/>
    <mergeCell ref="E35:H35"/>
    <mergeCell ref="C77:H77"/>
    <mergeCell ref="C50:E50"/>
    <mergeCell ref="C52:E52"/>
    <mergeCell ref="C54:E54"/>
    <mergeCell ref="F50:H50"/>
    <mergeCell ref="F52:H52"/>
    <mergeCell ref="E12:G12"/>
    <mergeCell ref="E14:G14"/>
    <mergeCell ref="E16:G16"/>
    <mergeCell ref="E18:G18"/>
    <mergeCell ref="C46:H46"/>
    <mergeCell ref="C28:G28"/>
    <mergeCell ref="C30:H30"/>
    <mergeCell ref="C31:H31"/>
    <mergeCell ref="C37:H37"/>
    <mergeCell ref="C39:H39"/>
    <mergeCell ref="C7:H7"/>
    <mergeCell ref="C8:H8"/>
    <mergeCell ref="C9:H9"/>
    <mergeCell ref="C26:H26"/>
    <mergeCell ref="C12:D12"/>
    <mergeCell ref="C14:D14"/>
    <mergeCell ref="C16:D16"/>
    <mergeCell ref="C18:D18"/>
    <mergeCell ref="C20:D20"/>
    <mergeCell ref="C22:D22"/>
  </mergeCells>
  <printOptions horizontalCentered="1" verticalCentered="1"/>
  <pageMargins left="0" right="0" top="0" bottom="0" header="0.31496062992125984" footer="0.31496062992125984"/>
  <pageSetup fitToHeight="2" horizontalDpi="600" verticalDpi="600" orientation="portrait" paperSize="9" scale="44"/>
  <rowBreaks count="1" manualBreakCount="1">
    <brk id="43" min="1" max="8"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A1:AE49"/>
  <sheetViews>
    <sheetView zoomScale="70" zoomScaleNormal="70" zoomScaleSheetLayoutView="70" workbookViewId="0" topLeftCell="A1">
      <selection activeCell="L13" sqref="L13"/>
    </sheetView>
  </sheetViews>
  <sheetFormatPr defaultColWidth="9.140625" defaultRowHeight="12.75"/>
  <cols>
    <col min="1" max="1" width="13.7109375" style="8" customWidth="1"/>
    <col min="2" max="2" width="6.7109375" style="8" customWidth="1"/>
    <col min="3" max="3" width="9.8515625" style="9" customWidth="1"/>
    <col min="4" max="4" width="6.7109375" style="8" customWidth="1"/>
    <col min="5" max="5" width="6.7109375" style="8" hidden="1" customWidth="1"/>
    <col min="6" max="6" width="6.7109375" style="8" customWidth="1"/>
    <col min="7" max="8" width="13.7109375" style="10" customWidth="1"/>
    <col min="9" max="9" width="50.421875" style="10" customWidth="1"/>
    <col min="10" max="10" width="20.421875" style="10" customWidth="1"/>
    <col min="11" max="11" width="18.421875" style="10" customWidth="1"/>
    <col min="12" max="12" width="32.421875" style="10" customWidth="1"/>
    <col min="13" max="13" width="17.8515625" style="10" customWidth="1"/>
    <col min="14" max="14" width="17.140625" style="10" customWidth="1"/>
    <col min="15" max="15" width="15.421875" style="10" customWidth="1"/>
    <col min="16" max="16" width="10.28125" style="10" customWidth="1"/>
    <col min="17" max="17" width="9.140625" style="10" customWidth="1"/>
    <col min="18" max="18" width="12.28125" style="10" customWidth="1"/>
    <col min="19" max="19" width="11.00390625" style="10" customWidth="1"/>
    <col min="20" max="20" width="18.140625" style="10" customWidth="1"/>
    <col min="21" max="21" width="18.8515625" style="10" customWidth="1"/>
    <col min="22" max="22" width="17.421875" style="10" customWidth="1"/>
    <col min="23" max="23" width="12.8515625" style="10" customWidth="1"/>
    <col min="24" max="24" width="18.7109375" style="10" customWidth="1"/>
    <col min="25" max="25" width="237.8515625" style="10" hidden="1" customWidth="1"/>
    <col min="26" max="16384" width="9.140625" style="10" customWidth="1"/>
  </cols>
  <sheetData>
    <row r="1" spans="1:24" ht="6.75" customHeight="1" thickBot="1">
      <c r="A1" s="65">
        <v>1</v>
      </c>
      <c r="B1" s="65">
        <v>2</v>
      </c>
      <c r="C1" s="66" t="s">
        <v>51</v>
      </c>
      <c r="D1" s="65">
        <v>4</v>
      </c>
      <c r="E1" s="65">
        <v>5</v>
      </c>
      <c r="F1" s="65">
        <v>6</v>
      </c>
      <c r="G1" s="65">
        <v>7</v>
      </c>
      <c r="H1" s="65">
        <v>8</v>
      </c>
      <c r="I1" s="65">
        <v>9</v>
      </c>
      <c r="J1" s="65">
        <v>10</v>
      </c>
      <c r="K1" s="65">
        <v>15</v>
      </c>
      <c r="L1" s="65">
        <v>16</v>
      </c>
      <c r="M1" s="65">
        <v>17</v>
      </c>
      <c r="N1" s="65">
        <v>18</v>
      </c>
      <c r="O1" s="65">
        <v>19</v>
      </c>
      <c r="P1" s="65">
        <v>20</v>
      </c>
      <c r="Q1" s="65">
        <v>21</v>
      </c>
      <c r="R1" s="65">
        <v>22</v>
      </c>
      <c r="S1" s="65">
        <v>23</v>
      </c>
      <c r="T1" s="65">
        <v>24</v>
      </c>
      <c r="U1" s="65">
        <v>25</v>
      </c>
      <c r="V1" s="65">
        <v>26</v>
      </c>
      <c r="W1" s="65">
        <v>27</v>
      </c>
      <c r="X1" s="10">
        <v>28</v>
      </c>
    </row>
    <row r="2" spans="1:23" ht="59.25" customHeight="1">
      <c r="A2" s="86" t="s">
        <v>120</v>
      </c>
      <c r="B2" s="86"/>
      <c r="C2" s="86"/>
      <c r="D2" s="86"/>
      <c r="E2" s="18"/>
      <c r="F2" s="58"/>
      <c r="G2" s="56" t="s">
        <v>84</v>
      </c>
      <c r="H2" s="56"/>
      <c r="I2" s="57"/>
      <c r="J2" s="57" t="s">
        <v>319</v>
      </c>
      <c r="K2" s="57"/>
      <c r="L2" s="57"/>
      <c r="M2" s="57"/>
      <c r="N2" s="57"/>
      <c r="O2" s="57"/>
      <c r="P2" s="57"/>
      <c r="Q2" s="57"/>
      <c r="R2" s="57"/>
      <c r="S2" s="57"/>
      <c r="T2" s="57"/>
      <c r="U2" s="57"/>
      <c r="V2" s="57"/>
      <c r="W2" s="57"/>
    </row>
    <row r="3" spans="1:23" ht="12" customHeight="1">
      <c r="A3" s="87"/>
      <c r="B3" s="87"/>
      <c r="C3" s="87"/>
      <c r="D3" s="87"/>
      <c r="E3" s="19"/>
      <c r="F3" s="58"/>
      <c r="G3" s="219"/>
      <c r="H3" s="219"/>
      <c r="I3" s="219"/>
      <c r="J3" s="219"/>
      <c r="K3" s="219"/>
      <c r="L3" s="219"/>
      <c r="M3" s="219"/>
      <c r="N3" s="219"/>
      <c r="O3" s="219"/>
      <c r="P3" s="219"/>
      <c r="Q3" s="219"/>
      <c r="R3" s="219"/>
      <c r="S3" s="219"/>
      <c r="T3" s="219"/>
      <c r="U3" s="219"/>
      <c r="V3" s="219"/>
      <c r="W3" s="219"/>
    </row>
    <row r="4" spans="1:23" ht="10.5" customHeight="1" thickBot="1">
      <c r="A4" s="87"/>
      <c r="B4" s="87"/>
      <c r="C4" s="87"/>
      <c r="D4" s="87"/>
      <c r="E4" s="21"/>
      <c r="F4" s="58"/>
      <c r="G4" s="219"/>
      <c r="H4" s="219"/>
      <c r="I4" s="219"/>
      <c r="J4" s="219"/>
      <c r="K4" s="219"/>
      <c r="L4" s="219"/>
      <c r="M4" s="219"/>
      <c r="N4" s="219"/>
      <c r="O4" s="219"/>
      <c r="P4" s="219"/>
      <c r="Q4" s="219"/>
      <c r="R4" s="219"/>
      <c r="S4" s="219"/>
      <c r="T4" s="219"/>
      <c r="U4" s="219"/>
      <c r="V4" s="219"/>
      <c r="W4" s="219"/>
    </row>
    <row r="5" spans="1:24" s="12" customFormat="1" ht="39.75" customHeight="1">
      <c r="A5" s="87"/>
      <c r="B5" s="87"/>
      <c r="C5" s="87"/>
      <c r="D5" s="87"/>
      <c r="E5" s="11"/>
      <c r="F5" s="58"/>
      <c r="G5" s="217" t="s">
        <v>52</v>
      </c>
      <c r="H5" s="217" t="s">
        <v>165</v>
      </c>
      <c r="I5" s="217" t="s">
        <v>53</v>
      </c>
      <c r="J5" s="216" t="s">
        <v>54</v>
      </c>
      <c r="K5" s="216" t="s">
        <v>284</v>
      </c>
      <c r="L5" s="216" t="s">
        <v>285</v>
      </c>
      <c r="M5" s="216" t="s">
        <v>286</v>
      </c>
      <c r="N5" s="216" t="s">
        <v>55</v>
      </c>
      <c r="O5" s="216" t="s">
        <v>56</v>
      </c>
      <c r="P5" s="220" t="s">
        <v>66</v>
      </c>
      <c r="Q5" s="220"/>
      <c r="R5" s="220"/>
      <c r="S5" s="60" t="s">
        <v>59</v>
      </c>
      <c r="T5" s="60" t="s">
        <v>60</v>
      </c>
      <c r="U5" s="60" t="s">
        <v>61</v>
      </c>
      <c r="V5" s="60" t="s">
        <v>62</v>
      </c>
      <c r="W5" s="60" t="s">
        <v>63</v>
      </c>
      <c r="X5" s="216" t="s">
        <v>141</v>
      </c>
    </row>
    <row r="6" spans="1:24" s="12" customFormat="1" ht="36" customHeight="1">
      <c r="A6" s="87"/>
      <c r="B6" s="87"/>
      <c r="C6" s="87"/>
      <c r="D6" s="87"/>
      <c r="E6" s="11"/>
      <c r="F6" s="44"/>
      <c r="G6" s="217"/>
      <c r="H6" s="217"/>
      <c r="I6" s="217"/>
      <c r="J6" s="216"/>
      <c r="K6" s="216"/>
      <c r="L6" s="216"/>
      <c r="M6" s="216"/>
      <c r="N6" s="216"/>
      <c r="O6" s="216"/>
      <c r="P6" s="59" t="s">
        <v>57</v>
      </c>
      <c r="Q6" s="59" t="s">
        <v>166</v>
      </c>
      <c r="R6" s="59" t="s">
        <v>58</v>
      </c>
      <c r="S6" s="59" t="s">
        <v>65</v>
      </c>
      <c r="T6" s="59" t="s">
        <v>9</v>
      </c>
      <c r="U6" s="59" t="s">
        <v>167</v>
      </c>
      <c r="V6" s="59" t="s">
        <v>137</v>
      </c>
      <c r="W6" s="59" t="s">
        <v>64</v>
      </c>
      <c r="X6" s="216"/>
    </row>
    <row r="7" spans="1:24" ht="27.75" customHeight="1">
      <c r="A7" s="45"/>
      <c r="B7" s="45"/>
      <c r="C7" s="46"/>
      <c r="D7" s="45"/>
      <c r="E7" s="45"/>
      <c r="F7" s="45"/>
      <c r="G7" s="47"/>
      <c r="H7" s="47"/>
      <c r="I7" s="51"/>
      <c r="J7" s="52"/>
      <c r="K7" s="52"/>
      <c r="L7" s="52"/>
      <c r="M7" s="53"/>
      <c r="N7" s="53"/>
      <c r="O7" s="53"/>
      <c r="P7" s="54"/>
      <c r="Q7" s="54"/>
      <c r="R7" s="54"/>
      <c r="S7" s="55"/>
      <c r="T7" s="55"/>
      <c r="U7" s="55"/>
      <c r="V7" s="55"/>
      <c r="W7" s="55"/>
      <c r="X7" s="80"/>
    </row>
    <row r="8" spans="1:24" ht="27.75" customHeight="1">
      <c r="A8" s="41" t="str">
        <f aca="true" t="shared" si="0" ref="A8:A17">B8&amp;C8&amp;D8</f>
        <v>145B372</v>
      </c>
      <c r="B8" s="42">
        <v>145</v>
      </c>
      <c r="C8" s="43" t="s">
        <v>252</v>
      </c>
      <c r="D8" s="42">
        <v>2</v>
      </c>
      <c r="F8" s="45"/>
      <c r="G8" s="50" t="e">
        <f>#REF!</f>
        <v>#REF!</v>
      </c>
      <c r="H8" s="48" t="s">
        <v>14</v>
      </c>
      <c r="I8" s="49" t="s">
        <v>150</v>
      </c>
      <c r="J8" s="62" t="e">
        <f>#REF!</f>
        <v>#REF!</v>
      </c>
      <c r="K8" s="62">
        <v>960</v>
      </c>
      <c r="L8" s="62" t="e">
        <f aca="true" t="shared" si="1" ref="L8:L17">J8-K8</f>
        <v>#REF!</v>
      </c>
      <c r="M8" s="61">
        <f aca="true" t="shared" si="2" ref="M8:M17">IF(N8&lt;=100,0,IF(N8&lt;=120,N8*0.9,IF(N8&lt;=140,N8*1.1,IF(N8&lt;=160,N8*1.7,IF(N8&lt;=180,N8*2.25,IF(N8&lt;=200,N8*2.55,IF(N8&lt;=250,N8*2.8,N8*3.4)))))))</f>
        <v>143</v>
      </c>
      <c r="N8" s="68">
        <v>130</v>
      </c>
      <c r="O8" s="63" t="s">
        <v>127</v>
      </c>
      <c r="P8" s="64">
        <v>7.3</v>
      </c>
      <c r="Q8" s="64">
        <v>4.6</v>
      </c>
      <c r="R8" s="64">
        <v>5.6</v>
      </c>
      <c r="S8" s="64">
        <v>1368</v>
      </c>
      <c r="T8" s="64" t="s">
        <v>69</v>
      </c>
      <c r="U8" s="64" t="s">
        <v>71</v>
      </c>
      <c r="V8" s="67">
        <v>13</v>
      </c>
      <c r="W8" s="64">
        <v>165</v>
      </c>
      <c r="X8" s="80" t="s">
        <v>210</v>
      </c>
    </row>
    <row r="9" spans="1:24" ht="27.75" customHeight="1">
      <c r="A9" s="41" t="str">
        <f t="shared" si="0"/>
        <v>145E372</v>
      </c>
      <c r="B9" s="42">
        <v>145</v>
      </c>
      <c r="C9" s="43" t="s">
        <v>253</v>
      </c>
      <c r="D9" s="42">
        <v>2</v>
      </c>
      <c r="F9" s="45"/>
      <c r="G9" s="50" t="e">
        <f>#REF!</f>
        <v>#REF!</v>
      </c>
      <c r="H9" s="48" t="s">
        <v>14</v>
      </c>
      <c r="I9" s="49" t="s">
        <v>151</v>
      </c>
      <c r="J9" s="62" t="e">
        <f>#REF!</f>
        <v>#REF!</v>
      </c>
      <c r="K9" s="62">
        <v>960</v>
      </c>
      <c r="L9" s="62" t="e">
        <f t="shared" si="1"/>
        <v>#REF!</v>
      </c>
      <c r="M9" s="61">
        <f t="shared" si="2"/>
        <v>143</v>
      </c>
      <c r="N9" s="68">
        <v>130</v>
      </c>
      <c r="O9" s="63" t="s">
        <v>127</v>
      </c>
      <c r="P9" s="64">
        <v>7.3</v>
      </c>
      <c r="Q9" s="64">
        <v>4.6</v>
      </c>
      <c r="R9" s="64">
        <v>5.6</v>
      </c>
      <c r="S9" s="64">
        <v>1368</v>
      </c>
      <c r="T9" s="64" t="s">
        <v>69</v>
      </c>
      <c r="U9" s="64" t="s">
        <v>71</v>
      </c>
      <c r="V9" s="67">
        <v>13</v>
      </c>
      <c r="W9" s="64">
        <v>165</v>
      </c>
      <c r="X9" s="80" t="s">
        <v>209</v>
      </c>
    </row>
    <row r="10" spans="1:24" ht="27.75" customHeight="1">
      <c r="A10" s="41" t="str">
        <f t="shared" si="0"/>
        <v>145C372</v>
      </c>
      <c r="B10" s="42">
        <v>145</v>
      </c>
      <c r="C10" s="43" t="s">
        <v>300</v>
      </c>
      <c r="D10" s="42">
        <v>2</v>
      </c>
      <c r="F10" s="45"/>
      <c r="G10" s="50" t="e">
        <f>#REF!</f>
        <v>#REF!</v>
      </c>
      <c r="H10" s="48" t="s">
        <v>14</v>
      </c>
      <c r="I10" s="49" t="s">
        <v>312</v>
      </c>
      <c r="J10" s="62" t="e">
        <f>#REF!</f>
        <v>#REF!</v>
      </c>
      <c r="K10" s="62">
        <v>960</v>
      </c>
      <c r="L10" s="62" t="e">
        <f t="shared" si="1"/>
        <v>#REF!</v>
      </c>
      <c r="M10" s="61">
        <f t="shared" si="2"/>
        <v>143</v>
      </c>
      <c r="N10" s="68">
        <v>130</v>
      </c>
      <c r="O10" s="63" t="s">
        <v>127</v>
      </c>
      <c r="P10" s="64">
        <v>7.3</v>
      </c>
      <c r="Q10" s="64">
        <v>4.6</v>
      </c>
      <c r="R10" s="64">
        <v>5.6</v>
      </c>
      <c r="S10" s="64">
        <v>1368</v>
      </c>
      <c r="T10" s="64" t="s">
        <v>69</v>
      </c>
      <c r="U10" s="64" t="s">
        <v>71</v>
      </c>
      <c r="V10" s="67">
        <v>13</v>
      </c>
      <c r="W10" s="64">
        <v>165</v>
      </c>
      <c r="X10" s="80" t="s">
        <v>301</v>
      </c>
    </row>
    <row r="11" spans="1:24" ht="27.75" customHeight="1">
      <c r="A11" s="41" t="str">
        <f t="shared" si="0"/>
        <v>145E3B2</v>
      </c>
      <c r="B11" s="42">
        <v>145</v>
      </c>
      <c r="C11" s="43" t="s">
        <v>203</v>
      </c>
      <c r="D11" s="42">
        <v>2</v>
      </c>
      <c r="F11" s="45"/>
      <c r="G11" s="50" t="e">
        <f>#REF!</f>
        <v>#REF!</v>
      </c>
      <c r="H11" s="48" t="s">
        <v>14</v>
      </c>
      <c r="I11" s="49" t="s">
        <v>204</v>
      </c>
      <c r="J11" s="62" t="e">
        <f>#REF!</f>
        <v>#REF!</v>
      </c>
      <c r="K11" s="62">
        <v>300</v>
      </c>
      <c r="L11" s="62" t="e">
        <f t="shared" si="1"/>
        <v>#REF!</v>
      </c>
      <c r="M11" s="61">
        <f t="shared" si="2"/>
        <v>0</v>
      </c>
      <c r="N11" s="68">
        <v>98</v>
      </c>
      <c r="O11" s="63" t="s">
        <v>127</v>
      </c>
      <c r="P11" s="64">
        <v>4.9</v>
      </c>
      <c r="Q11" s="64">
        <v>3.8</v>
      </c>
      <c r="R11" s="64">
        <v>4.2</v>
      </c>
      <c r="S11" s="64">
        <v>875</v>
      </c>
      <c r="T11" s="64" t="s">
        <v>70</v>
      </c>
      <c r="U11" s="64" t="s">
        <v>260</v>
      </c>
      <c r="V11" s="64">
        <v>11.4</v>
      </c>
      <c r="W11" s="64">
        <v>184</v>
      </c>
      <c r="X11" s="80" t="s">
        <v>211</v>
      </c>
    </row>
    <row r="12" spans="1:24" ht="27.75" customHeight="1">
      <c r="A12" s="166" t="str">
        <f t="shared" si="0"/>
        <v>145B3F2</v>
      </c>
      <c r="B12" s="167">
        <v>145</v>
      </c>
      <c r="C12" s="168" t="s">
        <v>183</v>
      </c>
      <c r="D12" s="167">
        <v>2</v>
      </c>
      <c r="F12" s="45"/>
      <c r="G12" s="169" t="e">
        <f>#REF!</f>
        <v>#REF!</v>
      </c>
      <c r="H12" s="170" t="s">
        <v>14</v>
      </c>
      <c r="I12" s="171" t="s">
        <v>168</v>
      </c>
      <c r="J12" s="172" t="e">
        <f>#REF!</f>
        <v>#REF!</v>
      </c>
      <c r="K12" s="172">
        <v>960</v>
      </c>
      <c r="L12" s="172" t="e">
        <f t="shared" si="1"/>
        <v>#REF!</v>
      </c>
      <c r="M12" s="173">
        <f t="shared" si="2"/>
        <v>0</v>
      </c>
      <c r="N12" s="174">
        <v>90</v>
      </c>
      <c r="O12" s="175" t="s">
        <v>131</v>
      </c>
      <c r="P12" s="176">
        <v>4.5</v>
      </c>
      <c r="Q12" s="176">
        <v>2.9</v>
      </c>
      <c r="R12" s="177">
        <v>3.5</v>
      </c>
      <c r="S12" s="176">
        <v>1248</v>
      </c>
      <c r="T12" s="176" t="s">
        <v>171</v>
      </c>
      <c r="U12" s="176" t="s">
        <v>170</v>
      </c>
      <c r="V12" s="176">
        <v>12.9</v>
      </c>
      <c r="W12" s="176">
        <v>174</v>
      </c>
      <c r="X12" s="80" t="s">
        <v>212</v>
      </c>
    </row>
    <row r="13" spans="1:24" ht="27.75" customHeight="1">
      <c r="A13" s="166" t="str">
        <f t="shared" si="0"/>
        <v>145E3F2</v>
      </c>
      <c r="B13" s="167">
        <v>145</v>
      </c>
      <c r="C13" s="168" t="s">
        <v>184</v>
      </c>
      <c r="D13" s="167">
        <v>2</v>
      </c>
      <c r="F13" s="45"/>
      <c r="G13" s="169" t="e">
        <f>#REF!</f>
        <v>#REF!</v>
      </c>
      <c r="H13" s="170" t="s">
        <v>14</v>
      </c>
      <c r="I13" s="171" t="s">
        <v>169</v>
      </c>
      <c r="J13" s="172" t="e">
        <f>#REF!</f>
        <v>#REF!</v>
      </c>
      <c r="K13" s="172">
        <v>960</v>
      </c>
      <c r="L13" s="172" t="e">
        <f t="shared" si="1"/>
        <v>#REF!</v>
      </c>
      <c r="M13" s="173">
        <f t="shared" si="2"/>
        <v>0</v>
      </c>
      <c r="N13" s="174">
        <v>90</v>
      </c>
      <c r="O13" s="175" t="s">
        <v>131</v>
      </c>
      <c r="P13" s="176">
        <v>4.5</v>
      </c>
      <c r="Q13" s="176">
        <v>2.9</v>
      </c>
      <c r="R13" s="176">
        <v>3.5</v>
      </c>
      <c r="S13" s="176">
        <v>1248</v>
      </c>
      <c r="T13" s="176" t="s">
        <v>171</v>
      </c>
      <c r="U13" s="176" t="s">
        <v>170</v>
      </c>
      <c r="V13" s="176">
        <v>12.9</v>
      </c>
      <c r="W13" s="176">
        <v>174</v>
      </c>
      <c r="X13" s="80" t="s">
        <v>211</v>
      </c>
    </row>
    <row r="14" spans="1:24" ht="27.75" customHeight="1">
      <c r="A14" s="166" t="str">
        <f t="shared" si="0"/>
        <v>145C3F2</v>
      </c>
      <c r="B14" s="167">
        <v>145</v>
      </c>
      <c r="C14" s="168" t="s">
        <v>302</v>
      </c>
      <c r="D14" s="167">
        <v>2</v>
      </c>
      <c r="F14" s="45"/>
      <c r="G14" s="169" t="e">
        <f>#REF!</f>
        <v>#REF!</v>
      </c>
      <c r="H14" s="170" t="s">
        <v>14</v>
      </c>
      <c r="I14" s="171" t="s">
        <v>313</v>
      </c>
      <c r="J14" s="172" t="e">
        <f>#REF!</f>
        <v>#REF!</v>
      </c>
      <c r="K14" s="172">
        <v>960</v>
      </c>
      <c r="L14" s="172" t="e">
        <f t="shared" si="1"/>
        <v>#REF!</v>
      </c>
      <c r="M14" s="173">
        <f t="shared" si="2"/>
        <v>0</v>
      </c>
      <c r="N14" s="174">
        <v>90</v>
      </c>
      <c r="O14" s="175" t="s">
        <v>131</v>
      </c>
      <c r="P14" s="176">
        <v>4.5</v>
      </c>
      <c r="Q14" s="176">
        <v>2.9</v>
      </c>
      <c r="R14" s="176">
        <v>3.5</v>
      </c>
      <c r="S14" s="176">
        <v>1248</v>
      </c>
      <c r="T14" s="176" t="s">
        <v>171</v>
      </c>
      <c r="U14" s="176" t="s">
        <v>170</v>
      </c>
      <c r="V14" s="176">
        <v>12.9</v>
      </c>
      <c r="W14" s="176">
        <v>174</v>
      </c>
      <c r="X14" s="80" t="s">
        <v>303</v>
      </c>
    </row>
    <row r="15" spans="1:24" ht="27.75" customHeight="1">
      <c r="A15" s="41" t="str">
        <f t="shared" si="0"/>
        <v>145E3G2</v>
      </c>
      <c r="B15" s="42">
        <v>145</v>
      </c>
      <c r="C15" s="43" t="s">
        <v>265</v>
      </c>
      <c r="D15" s="42">
        <v>2</v>
      </c>
      <c r="F15" s="45"/>
      <c r="G15" s="50" t="e">
        <f>#REF!</f>
        <v>#REF!</v>
      </c>
      <c r="H15" s="48" t="s">
        <v>14</v>
      </c>
      <c r="I15" s="49" t="s">
        <v>305</v>
      </c>
      <c r="J15" s="62" t="e">
        <f>#REF!</f>
        <v>#REF!</v>
      </c>
      <c r="K15" s="62">
        <v>960</v>
      </c>
      <c r="L15" s="62" t="e">
        <f t="shared" si="1"/>
        <v>#REF!</v>
      </c>
      <c r="M15" s="61">
        <f t="shared" si="2"/>
        <v>136.4</v>
      </c>
      <c r="N15" s="68">
        <v>124</v>
      </c>
      <c r="O15" s="63" t="s">
        <v>127</v>
      </c>
      <c r="P15" s="64">
        <v>7</v>
      </c>
      <c r="Q15" s="64">
        <v>4.4</v>
      </c>
      <c r="R15" s="64">
        <v>5.4</v>
      </c>
      <c r="S15" s="64">
        <v>1368</v>
      </c>
      <c r="T15" s="64" t="s">
        <v>266</v>
      </c>
      <c r="U15" s="64" t="s">
        <v>267</v>
      </c>
      <c r="V15" s="64">
        <v>8.1</v>
      </c>
      <c r="W15" s="64">
        <v>209</v>
      </c>
      <c r="X15" s="80" t="s">
        <v>270</v>
      </c>
    </row>
    <row r="16" spans="1:24" ht="27.75" customHeight="1">
      <c r="A16" s="41" t="str">
        <f t="shared" si="0"/>
        <v>145C3G2</v>
      </c>
      <c r="B16" s="42">
        <v>145</v>
      </c>
      <c r="C16" s="43" t="s">
        <v>304</v>
      </c>
      <c r="D16" s="42">
        <v>2</v>
      </c>
      <c r="F16" s="45"/>
      <c r="G16" s="50" t="e">
        <f>#REF!</f>
        <v>#REF!</v>
      </c>
      <c r="H16" s="48" t="s">
        <v>14</v>
      </c>
      <c r="I16" s="49" t="s">
        <v>314</v>
      </c>
      <c r="J16" s="62" t="e">
        <f>#REF!</f>
        <v>#REF!</v>
      </c>
      <c r="K16" s="62">
        <v>960</v>
      </c>
      <c r="L16" s="62" t="e">
        <f t="shared" si="1"/>
        <v>#REF!</v>
      </c>
      <c r="M16" s="61">
        <f t="shared" si="2"/>
        <v>136.4</v>
      </c>
      <c r="N16" s="68">
        <v>124</v>
      </c>
      <c r="O16" s="63" t="s">
        <v>127</v>
      </c>
      <c r="P16" s="64">
        <v>7</v>
      </c>
      <c r="Q16" s="64">
        <v>4.4</v>
      </c>
      <c r="R16" s="64">
        <v>5.4</v>
      </c>
      <c r="S16" s="64">
        <v>1368</v>
      </c>
      <c r="T16" s="64" t="s">
        <v>266</v>
      </c>
      <c r="U16" s="64" t="s">
        <v>267</v>
      </c>
      <c r="V16" s="64">
        <v>8.1</v>
      </c>
      <c r="W16" s="64">
        <v>209</v>
      </c>
      <c r="X16" s="80" t="s">
        <v>306</v>
      </c>
    </row>
    <row r="17" spans="1:24" ht="27.75" customHeight="1">
      <c r="A17" s="41" t="str">
        <f t="shared" si="0"/>
        <v>145Q3D2</v>
      </c>
      <c r="B17" s="42">
        <v>145</v>
      </c>
      <c r="C17" s="43" t="s">
        <v>269</v>
      </c>
      <c r="D17" s="42">
        <v>2</v>
      </c>
      <c r="F17" s="45"/>
      <c r="G17" s="50" t="e">
        <f>#REF!</f>
        <v>#REF!</v>
      </c>
      <c r="H17" s="48" t="s">
        <v>14</v>
      </c>
      <c r="I17" s="49" t="s">
        <v>268</v>
      </c>
      <c r="J17" s="62" t="e">
        <f>#REF!</f>
        <v>#REF!</v>
      </c>
      <c r="K17" s="62">
        <v>960</v>
      </c>
      <c r="L17" s="62" t="e">
        <f t="shared" si="1"/>
        <v>#REF!</v>
      </c>
      <c r="M17" s="61">
        <f t="shared" si="2"/>
        <v>136.4</v>
      </c>
      <c r="N17" s="68">
        <v>124</v>
      </c>
      <c r="O17" s="63" t="s">
        <v>127</v>
      </c>
      <c r="P17" s="64">
        <v>7</v>
      </c>
      <c r="Q17" s="64">
        <v>4.4</v>
      </c>
      <c r="R17" s="64">
        <v>5.4</v>
      </c>
      <c r="S17" s="64">
        <v>1368</v>
      </c>
      <c r="T17" s="64" t="s">
        <v>266</v>
      </c>
      <c r="U17" s="64" t="s">
        <v>267</v>
      </c>
      <c r="V17" s="64">
        <v>7.5</v>
      </c>
      <c r="W17" s="64">
        <v>219</v>
      </c>
      <c r="X17" s="80" t="s">
        <v>271</v>
      </c>
    </row>
    <row r="18" spans="1:24" ht="27.75" customHeight="1" thickBot="1">
      <c r="A18" s="45"/>
      <c r="B18" s="45"/>
      <c r="C18" s="46"/>
      <c r="D18" s="45"/>
      <c r="E18" s="45"/>
      <c r="F18" s="45"/>
      <c r="G18" s="47"/>
      <c r="H18" s="47"/>
      <c r="I18" s="51"/>
      <c r="J18" s="52"/>
      <c r="K18" s="52"/>
      <c r="L18" s="52"/>
      <c r="M18" s="53"/>
      <c r="N18" s="53"/>
      <c r="O18" s="53"/>
      <c r="P18" s="54"/>
      <c r="Q18" s="54"/>
      <c r="R18" s="54"/>
      <c r="S18" s="55"/>
      <c r="T18" s="55"/>
      <c r="U18" s="55"/>
      <c r="V18" s="55"/>
      <c r="W18" s="55"/>
      <c r="X18" s="80"/>
    </row>
    <row r="19" spans="1:24" ht="27.75" customHeight="1">
      <c r="A19" s="149" t="str">
        <f aca="true" t="shared" si="3" ref="A19:A30">B19&amp;C19&amp;D19</f>
        <v>191B5A1</v>
      </c>
      <c r="B19" s="150">
        <v>191</v>
      </c>
      <c r="C19" s="151" t="s">
        <v>235</v>
      </c>
      <c r="D19" s="150">
        <v>1</v>
      </c>
      <c r="E19" s="152"/>
      <c r="F19" s="45"/>
      <c r="G19" s="153" t="e">
        <f>#REF!</f>
        <v>#REF!</v>
      </c>
      <c r="H19" s="154" t="s">
        <v>91</v>
      </c>
      <c r="I19" s="155" t="s">
        <v>241</v>
      </c>
      <c r="J19" s="156" t="e">
        <f>#REF!</f>
        <v>#REF!</v>
      </c>
      <c r="K19" s="156">
        <v>960</v>
      </c>
      <c r="L19" s="156" t="e">
        <f aca="true" t="shared" si="4" ref="L19:L29">J19-K19</f>
        <v>#REF!</v>
      </c>
      <c r="M19" s="157">
        <f aca="true" t="shared" si="5" ref="M19:M30">IF(N19&lt;=100,0,IF(N19&lt;=120,N19*0.9,IF(N19&lt;=140,N19*1.1,IF(N19&lt;=160,N19*1.7,IF(N19&lt;=180,N19*2.25,IF(N19&lt;=200,N19*2.55,IF(N19&lt;=250,N19*2.8,N19*3.4)))))))</f>
        <v>244.79999999999998</v>
      </c>
      <c r="N19" s="158">
        <v>144</v>
      </c>
      <c r="O19" s="159" t="s">
        <v>127</v>
      </c>
      <c r="P19" s="160">
        <v>8.1</v>
      </c>
      <c r="Q19" s="160">
        <v>5.1</v>
      </c>
      <c r="R19" s="160">
        <v>6.2</v>
      </c>
      <c r="S19" s="160">
        <v>1368</v>
      </c>
      <c r="T19" s="160" t="s">
        <v>242</v>
      </c>
      <c r="U19" s="160" t="s">
        <v>25</v>
      </c>
      <c r="V19" s="160">
        <v>10.6</v>
      </c>
      <c r="W19" s="160">
        <v>185</v>
      </c>
      <c r="X19" s="80" t="s">
        <v>244</v>
      </c>
    </row>
    <row r="20" spans="1:24" ht="27.75" customHeight="1">
      <c r="A20" s="149" t="str">
        <f t="shared" si="3"/>
        <v>191B5E1</v>
      </c>
      <c r="B20" s="150">
        <v>191</v>
      </c>
      <c r="C20" s="151" t="s">
        <v>236</v>
      </c>
      <c r="D20" s="150">
        <v>1</v>
      </c>
      <c r="E20" s="161"/>
      <c r="F20" s="45"/>
      <c r="G20" s="153" t="e">
        <f>#REF!</f>
        <v>#REF!</v>
      </c>
      <c r="H20" s="154" t="s">
        <v>91</v>
      </c>
      <c r="I20" s="155" t="s">
        <v>243</v>
      </c>
      <c r="J20" s="156" t="e">
        <f>#REF!</f>
        <v>#REF!</v>
      </c>
      <c r="K20" s="156">
        <v>960</v>
      </c>
      <c r="L20" s="156" t="e">
        <f t="shared" si="4"/>
        <v>#REF!</v>
      </c>
      <c r="M20" s="157">
        <f t="shared" si="5"/>
        <v>244.79999999999998</v>
      </c>
      <c r="N20" s="158">
        <v>144</v>
      </c>
      <c r="O20" s="159" t="s">
        <v>127</v>
      </c>
      <c r="P20" s="160">
        <v>8.1</v>
      </c>
      <c r="Q20" s="160">
        <v>5.1</v>
      </c>
      <c r="R20" s="160">
        <v>6.2</v>
      </c>
      <c r="S20" s="160">
        <v>1368</v>
      </c>
      <c r="T20" s="160" t="s">
        <v>21</v>
      </c>
      <c r="U20" s="160" t="s">
        <v>25</v>
      </c>
      <c r="V20" s="160">
        <v>9.4</v>
      </c>
      <c r="W20" s="160">
        <v>195</v>
      </c>
      <c r="X20" s="80" t="s">
        <v>244</v>
      </c>
    </row>
    <row r="21" spans="1:24" ht="27.75" customHeight="1">
      <c r="A21" s="166" t="str">
        <f>B21&amp;C21&amp;D21</f>
        <v>191S5N1</v>
      </c>
      <c r="B21" s="167">
        <v>191</v>
      </c>
      <c r="C21" s="168" t="s">
        <v>295</v>
      </c>
      <c r="D21" s="167">
        <v>1</v>
      </c>
      <c r="E21" s="161"/>
      <c r="F21" s="45"/>
      <c r="G21" s="169" t="e">
        <f>#REF!</f>
        <v>#REF!</v>
      </c>
      <c r="H21" s="170" t="s">
        <v>91</v>
      </c>
      <c r="I21" s="171" t="s">
        <v>296</v>
      </c>
      <c r="J21" s="172" t="e">
        <f>#REF!</f>
        <v>#REF!</v>
      </c>
      <c r="K21" s="172">
        <v>960</v>
      </c>
      <c r="L21" s="172" t="e">
        <f t="shared" si="4"/>
        <v>#REF!</v>
      </c>
      <c r="M21" s="173">
        <f t="shared" si="5"/>
        <v>144.10000000000002</v>
      </c>
      <c r="N21" s="174">
        <v>131</v>
      </c>
      <c r="O21" s="175" t="s">
        <v>127</v>
      </c>
      <c r="P21" s="176">
        <v>7.6</v>
      </c>
      <c r="Q21" s="176">
        <v>4.6</v>
      </c>
      <c r="R21" s="176">
        <v>5.7</v>
      </c>
      <c r="S21" s="176">
        <v>1368</v>
      </c>
      <c r="T21" s="176" t="s">
        <v>297</v>
      </c>
      <c r="U21" s="176" t="s">
        <v>298</v>
      </c>
      <c r="V21" s="176">
        <v>8.2</v>
      </c>
      <c r="W21" s="176">
        <v>210</v>
      </c>
      <c r="X21" s="80" t="s">
        <v>294</v>
      </c>
    </row>
    <row r="22" spans="1:24" ht="27.75" customHeight="1">
      <c r="A22" s="149" t="str">
        <f t="shared" si="3"/>
        <v>191C5F1</v>
      </c>
      <c r="B22" s="150">
        <v>191</v>
      </c>
      <c r="C22" s="151" t="s">
        <v>237</v>
      </c>
      <c r="D22" s="150">
        <v>1</v>
      </c>
      <c r="E22" s="161"/>
      <c r="F22" s="45"/>
      <c r="G22" s="153" t="e">
        <f>#REF!</f>
        <v>#REF!</v>
      </c>
      <c r="H22" s="154" t="s">
        <v>91</v>
      </c>
      <c r="I22" s="155" t="s">
        <v>83</v>
      </c>
      <c r="J22" s="156" t="e">
        <f>#REF!</f>
        <v>#REF!</v>
      </c>
      <c r="K22" s="156">
        <v>960</v>
      </c>
      <c r="L22" s="156" t="e">
        <f t="shared" si="4"/>
        <v>#REF!</v>
      </c>
      <c r="M22" s="157">
        <f t="shared" si="5"/>
        <v>139.70000000000002</v>
      </c>
      <c r="N22" s="158">
        <v>127</v>
      </c>
      <c r="O22" s="159" t="s">
        <v>127</v>
      </c>
      <c r="P22" s="160">
        <v>7.4</v>
      </c>
      <c r="Q22" s="160">
        <v>4.4</v>
      </c>
      <c r="R22" s="160">
        <v>5.5</v>
      </c>
      <c r="S22" s="160">
        <v>1368</v>
      </c>
      <c r="T22" s="160" t="s">
        <v>22</v>
      </c>
      <c r="U22" s="160" t="s">
        <v>298</v>
      </c>
      <c r="V22" s="160">
        <v>7.8</v>
      </c>
      <c r="W22" s="160">
        <v>218</v>
      </c>
      <c r="X22" s="80" t="s">
        <v>245</v>
      </c>
    </row>
    <row r="23" spans="1:24" ht="27.75" customHeight="1">
      <c r="A23" s="149" t="str">
        <f t="shared" si="3"/>
        <v>191C5G1</v>
      </c>
      <c r="B23" s="150">
        <v>191</v>
      </c>
      <c r="C23" s="151" t="s">
        <v>238</v>
      </c>
      <c r="D23" s="150">
        <v>1</v>
      </c>
      <c r="E23" s="161"/>
      <c r="F23" s="45"/>
      <c r="G23" s="153" t="e">
        <f>#REF!</f>
        <v>#REF!</v>
      </c>
      <c r="H23" s="154" t="s">
        <v>91</v>
      </c>
      <c r="I23" s="155" t="s">
        <v>77</v>
      </c>
      <c r="J23" s="156" t="e">
        <f>#REF!</f>
        <v>#REF!</v>
      </c>
      <c r="K23" s="156">
        <v>960</v>
      </c>
      <c r="L23" s="156" t="e">
        <f t="shared" si="4"/>
        <v>#REF!</v>
      </c>
      <c r="M23" s="157">
        <f t="shared" si="5"/>
        <v>102.60000000000001</v>
      </c>
      <c r="N23" s="158">
        <v>114</v>
      </c>
      <c r="O23" s="159" t="s">
        <v>127</v>
      </c>
      <c r="P23" s="160">
        <v>6.3</v>
      </c>
      <c r="Q23" s="160">
        <v>4.1</v>
      </c>
      <c r="R23" s="160">
        <v>4.9</v>
      </c>
      <c r="S23" s="160">
        <v>1368</v>
      </c>
      <c r="T23" s="160" t="s">
        <v>22</v>
      </c>
      <c r="U23" s="160" t="s">
        <v>26</v>
      </c>
      <c r="V23" s="160">
        <v>7.7</v>
      </c>
      <c r="W23" s="160">
        <v>218</v>
      </c>
      <c r="X23" s="80" t="s">
        <v>246</v>
      </c>
    </row>
    <row r="24" spans="1:24" ht="27.75" customHeight="1">
      <c r="A24" s="149" t="str">
        <f>B24&amp;C24&amp;D24</f>
        <v>191C5C1</v>
      </c>
      <c r="B24" s="150">
        <v>191</v>
      </c>
      <c r="C24" s="151" t="s">
        <v>282</v>
      </c>
      <c r="D24" s="150">
        <v>1</v>
      </c>
      <c r="E24" s="161"/>
      <c r="F24" s="45"/>
      <c r="G24" s="153" t="str">
        <f>'Giulietta 1.75 TBi 240hp QV TCT'!D7</f>
        <v>191.C5C.1</v>
      </c>
      <c r="H24" s="154" t="s">
        <v>91</v>
      </c>
      <c r="I24" s="155" t="s">
        <v>283</v>
      </c>
      <c r="J24" s="156">
        <f>'Giulietta 1.75 TBi 240hp QV TCT'!D6</f>
        <v>35700</v>
      </c>
      <c r="K24" s="156">
        <v>2100</v>
      </c>
      <c r="L24" s="156">
        <f t="shared" si="4"/>
        <v>33600</v>
      </c>
      <c r="M24" s="157">
        <f>IF(N24&lt;=100,0,IF(N24&lt;=120,N24*0.9,IF(N24&lt;=140,N24*1.1,IF(N24&lt;=160,N24*1.7,IF(N24&lt;=180,N24*2.25,IF(N24&lt;=200,N24*2.55,IF(N24&lt;=250,N24*2.8,N24*3.4)))))))</f>
        <v>266.9</v>
      </c>
      <c r="N24" s="158">
        <v>157</v>
      </c>
      <c r="O24" s="159" t="s">
        <v>127</v>
      </c>
      <c r="P24" s="160">
        <v>9.5</v>
      </c>
      <c r="Q24" s="160">
        <v>5.2</v>
      </c>
      <c r="R24" s="160">
        <v>6.8</v>
      </c>
      <c r="S24" s="160">
        <v>1742</v>
      </c>
      <c r="T24" s="160" t="s">
        <v>287</v>
      </c>
      <c r="U24" s="160" t="s">
        <v>26</v>
      </c>
      <c r="V24" s="162">
        <v>6</v>
      </c>
      <c r="W24" s="160">
        <v>244</v>
      </c>
      <c r="X24" s="80" t="s">
        <v>289</v>
      </c>
    </row>
    <row r="25" spans="1:24" ht="27.75" customHeight="1">
      <c r="A25" s="166" t="str">
        <f t="shared" si="3"/>
        <v>191B5H1</v>
      </c>
      <c r="B25" s="167">
        <v>191</v>
      </c>
      <c r="C25" s="168" t="s">
        <v>239</v>
      </c>
      <c r="D25" s="167">
        <v>1</v>
      </c>
      <c r="E25" s="161"/>
      <c r="F25" s="45"/>
      <c r="G25" s="169" t="e">
        <f>#REF!</f>
        <v>#REF!</v>
      </c>
      <c r="H25" s="170" t="s">
        <v>91</v>
      </c>
      <c r="I25" s="171" t="s">
        <v>155</v>
      </c>
      <c r="J25" s="172" t="e">
        <f>#REF!</f>
        <v>#REF!</v>
      </c>
      <c r="K25" s="172">
        <v>1430</v>
      </c>
      <c r="L25" s="172" t="e">
        <f t="shared" si="4"/>
        <v>#REF!</v>
      </c>
      <c r="M25" s="173">
        <f t="shared" si="5"/>
        <v>93.60000000000001</v>
      </c>
      <c r="N25" s="174">
        <v>104</v>
      </c>
      <c r="O25" s="175" t="s">
        <v>131</v>
      </c>
      <c r="P25" s="177">
        <v>5</v>
      </c>
      <c r="Q25" s="177">
        <v>3.4</v>
      </c>
      <c r="R25" s="177">
        <v>4</v>
      </c>
      <c r="S25" s="176">
        <v>1598</v>
      </c>
      <c r="T25" s="176" t="s">
        <v>23</v>
      </c>
      <c r="U25" s="176" t="s">
        <v>288</v>
      </c>
      <c r="V25" s="176">
        <v>11.3</v>
      </c>
      <c r="W25" s="176">
        <v>185</v>
      </c>
      <c r="X25" s="80" t="s">
        <v>244</v>
      </c>
    </row>
    <row r="26" spans="1:24" ht="27.75" customHeight="1">
      <c r="A26" s="166" t="str">
        <f t="shared" si="3"/>
        <v>191C5H1</v>
      </c>
      <c r="B26" s="167">
        <v>191</v>
      </c>
      <c r="C26" s="168" t="s">
        <v>240</v>
      </c>
      <c r="D26" s="167">
        <v>1</v>
      </c>
      <c r="E26" s="161"/>
      <c r="F26" s="45"/>
      <c r="G26" s="169" t="e">
        <f>#REF!</f>
        <v>#REF!</v>
      </c>
      <c r="H26" s="170" t="s">
        <v>91</v>
      </c>
      <c r="I26" s="171" t="s">
        <v>156</v>
      </c>
      <c r="J26" s="172" t="e">
        <f>#REF!</f>
        <v>#REF!</v>
      </c>
      <c r="K26" s="172">
        <v>1430</v>
      </c>
      <c r="L26" s="172" t="e">
        <f t="shared" si="4"/>
        <v>#REF!</v>
      </c>
      <c r="M26" s="173">
        <f t="shared" si="5"/>
        <v>93.60000000000001</v>
      </c>
      <c r="N26" s="174">
        <v>104</v>
      </c>
      <c r="O26" s="175" t="s">
        <v>131</v>
      </c>
      <c r="P26" s="177">
        <v>5</v>
      </c>
      <c r="Q26" s="177">
        <v>3.4</v>
      </c>
      <c r="R26" s="177">
        <v>4</v>
      </c>
      <c r="S26" s="176">
        <v>1598</v>
      </c>
      <c r="T26" s="176" t="s">
        <v>23</v>
      </c>
      <c r="U26" s="176" t="s">
        <v>27</v>
      </c>
      <c r="V26" s="176">
        <v>11.3</v>
      </c>
      <c r="W26" s="176">
        <v>185</v>
      </c>
      <c r="X26" s="80" t="s">
        <v>245</v>
      </c>
    </row>
    <row r="27" spans="1:24" ht="27.75" customHeight="1">
      <c r="A27" s="166" t="str">
        <f t="shared" si="3"/>
        <v>191S5H1</v>
      </c>
      <c r="B27" s="167">
        <v>191</v>
      </c>
      <c r="C27" s="168" t="s">
        <v>292</v>
      </c>
      <c r="D27" s="167">
        <v>1</v>
      </c>
      <c r="E27" s="161"/>
      <c r="F27" s="45"/>
      <c r="G27" s="169" t="e">
        <f>#REF!</f>
        <v>#REF!</v>
      </c>
      <c r="H27" s="170" t="s">
        <v>91</v>
      </c>
      <c r="I27" s="171" t="s">
        <v>293</v>
      </c>
      <c r="J27" s="172" t="e">
        <f>#REF!</f>
        <v>#REF!</v>
      </c>
      <c r="K27" s="172">
        <v>1430</v>
      </c>
      <c r="L27" s="172" t="e">
        <f t="shared" si="4"/>
        <v>#REF!</v>
      </c>
      <c r="M27" s="173">
        <f t="shared" si="5"/>
        <v>93.60000000000001</v>
      </c>
      <c r="N27" s="174">
        <v>104</v>
      </c>
      <c r="O27" s="175" t="s">
        <v>131</v>
      </c>
      <c r="P27" s="177">
        <v>5</v>
      </c>
      <c r="Q27" s="177">
        <v>3.4</v>
      </c>
      <c r="R27" s="177">
        <v>4</v>
      </c>
      <c r="S27" s="176">
        <v>1598</v>
      </c>
      <c r="T27" s="176" t="s">
        <v>23</v>
      </c>
      <c r="U27" s="176" t="s">
        <v>27</v>
      </c>
      <c r="V27" s="176">
        <v>11.3</v>
      </c>
      <c r="W27" s="176">
        <v>185</v>
      </c>
      <c r="X27" s="80" t="s">
        <v>294</v>
      </c>
    </row>
    <row r="28" spans="1:24" ht="27.75" customHeight="1">
      <c r="A28" s="149" t="str">
        <f t="shared" si="3"/>
        <v>191B5R1</v>
      </c>
      <c r="B28" s="150">
        <v>191</v>
      </c>
      <c r="C28" s="151" t="s">
        <v>320</v>
      </c>
      <c r="D28" s="150">
        <v>1</v>
      </c>
      <c r="E28" s="161"/>
      <c r="F28" s="45"/>
      <c r="G28" s="153" t="e">
        <f>#REF!</f>
        <v>#REF!</v>
      </c>
      <c r="H28" s="154" t="s">
        <v>91</v>
      </c>
      <c r="I28" s="155" t="s">
        <v>321</v>
      </c>
      <c r="J28" s="156" t="e">
        <f>#REF!</f>
        <v>#REF!</v>
      </c>
      <c r="K28" s="156">
        <v>1430</v>
      </c>
      <c r="L28" s="156" t="e">
        <f t="shared" si="4"/>
        <v>#REF!</v>
      </c>
      <c r="M28" s="157">
        <f t="shared" si="5"/>
        <v>0</v>
      </c>
      <c r="N28" s="158">
        <v>99</v>
      </c>
      <c r="O28" s="159" t="s">
        <v>131</v>
      </c>
      <c r="P28" s="160">
        <v>4.7</v>
      </c>
      <c r="Q28" s="160">
        <v>3.2</v>
      </c>
      <c r="R28" s="160">
        <v>3.8</v>
      </c>
      <c r="S28" s="160">
        <v>1598</v>
      </c>
      <c r="T28" s="160" t="s">
        <v>322</v>
      </c>
      <c r="U28" s="160" t="s">
        <v>27</v>
      </c>
      <c r="V28" s="162">
        <v>10</v>
      </c>
      <c r="W28" s="160">
        <v>195</v>
      </c>
      <c r="X28" s="80" t="s">
        <v>244</v>
      </c>
    </row>
    <row r="29" spans="1:24" ht="27.75" customHeight="1">
      <c r="A29" s="149" t="str">
        <f t="shared" si="3"/>
        <v>191C5R1</v>
      </c>
      <c r="B29" s="150">
        <v>191</v>
      </c>
      <c r="C29" s="151" t="s">
        <v>323</v>
      </c>
      <c r="D29" s="150">
        <v>1</v>
      </c>
      <c r="E29" s="161"/>
      <c r="F29" s="45"/>
      <c r="G29" s="153" t="e">
        <f>#REF!</f>
        <v>#REF!</v>
      </c>
      <c r="H29" s="154" t="s">
        <v>91</v>
      </c>
      <c r="I29" s="155" t="s">
        <v>324</v>
      </c>
      <c r="J29" s="156" t="e">
        <f>#REF!</f>
        <v>#REF!</v>
      </c>
      <c r="K29" s="156">
        <v>1430</v>
      </c>
      <c r="L29" s="156" t="e">
        <f t="shared" si="4"/>
        <v>#REF!</v>
      </c>
      <c r="M29" s="157">
        <f t="shared" si="5"/>
        <v>0</v>
      </c>
      <c r="N29" s="158">
        <v>99</v>
      </c>
      <c r="O29" s="159" t="s">
        <v>131</v>
      </c>
      <c r="P29" s="160">
        <v>4.7</v>
      </c>
      <c r="Q29" s="160">
        <v>3.2</v>
      </c>
      <c r="R29" s="160">
        <v>3.8</v>
      </c>
      <c r="S29" s="160">
        <v>1598</v>
      </c>
      <c r="T29" s="160" t="s">
        <v>322</v>
      </c>
      <c r="U29" s="160" t="s">
        <v>27</v>
      </c>
      <c r="V29" s="162">
        <v>10</v>
      </c>
      <c r="W29" s="160">
        <v>195</v>
      </c>
      <c r="X29" s="80" t="s">
        <v>245</v>
      </c>
    </row>
    <row r="30" spans="1:31" ht="27.75" customHeight="1">
      <c r="A30" s="41" t="str">
        <f t="shared" si="3"/>
        <v>191C5T1</v>
      </c>
      <c r="B30" s="42">
        <v>191</v>
      </c>
      <c r="C30" s="43" t="s">
        <v>249</v>
      </c>
      <c r="D30" s="42">
        <v>1</v>
      </c>
      <c r="E30" s="161"/>
      <c r="F30" s="45"/>
      <c r="G30" s="50" t="e">
        <f>#REF!</f>
        <v>#REF!</v>
      </c>
      <c r="H30" s="48" t="s">
        <v>91</v>
      </c>
      <c r="I30" s="49" t="s">
        <v>299</v>
      </c>
      <c r="J30" s="62" t="e">
        <f>#REF!</f>
        <v>#REF!</v>
      </c>
      <c r="K30" s="62" t="s">
        <v>247</v>
      </c>
      <c r="L30" s="62" t="s">
        <v>248</v>
      </c>
      <c r="M30" s="61">
        <f t="shared" si="5"/>
        <v>101.7</v>
      </c>
      <c r="N30" s="68">
        <v>113</v>
      </c>
      <c r="O30" s="63" t="s">
        <v>131</v>
      </c>
      <c r="P30" s="64">
        <v>5.1</v>
      </c>
      <c r="Q30" s="64">
        <v>3.8</v>
      </c>
      <c r="R30" s="64">
        <v>4.3</v>
      </c>
      <c r="S30" s="64">
        <v>1956</v>
      </c>
      <c r="T30" s="64" t="s">
        <v>24</v>
      </c>
      <c r="U30" s="64" t="s">
        <v>28</v>
      </c>
      <c r="V30" s="64">
        <v>7.8</v>
      </c>
      <c r="W30" s="64">
        <v>219</v>
      </c>
      <c r="X30" s="80" t="s">
        <v>246</v>
      </c>
      <c r="Y30" s="22" t="s">
        <v>138</v>
      </c>
      <c r="Z30" s="22"/>
      <c r="AA30" s="22"/>
      <c r="AB30" s="22"/>
      <c r="AC30" s="22"/>
      <c r="AD30" s="22"/>
      <c r="AE30" s="22"/>
    </row>
    <row r="31" spans="1:24" ht="27.75" customHeight="1">
      <c r="A31" s="45"/>
      <c r="B31" s="45"/>
      <c r="C31" s="46"/>
      <c r="D31" s="45"/>
      <c r="E31" s="45"/>
      <c r="F31" s="45"/>
      <c r="G31" s="47"/>
      <c r="H31" s="47"/>
      <c r="I31" s="51"/>
      <c r="J31" s="52"/>
      <c r="K31" s="52"/>
      <c r="L31" s="52"/>
      <c r="M31" s="53"/>
      <c r="N31" s="53"/>
      <c r="O31" s="53"/>
      <c r="P31" s="54"/>
      <c r="Q31" s="54"/>
      <c r="R31" s="54"/>
      <c r="S31" s="55"/>
      <c r="T31" s="55"/>
      <c r="U31" s="55"/>
      <c r="V31" s="55"/>
      <c r="W31" s="55"/>
      <c r="X31" s="80"/>
    </row>
    <row r="32" spans="1:24" ht="27.75" customHeight="1">
      <c r="A32" s="41" t="str">
        <f>B32&amp;C32&amp;D32</f>
        <v>6431100</v>
      </c>
      <c r="B32" s="42">
        <v>643</v>
      </c>
      <c r="C32" s="43" t="s">
        <v>256</v>
      </c>
      <c r="D32" s="42">
        <v>0</v>
      </c>
      <c r="E32" s="161"/>
      <c r="F32" s="45"/>
      <c r="G32" s="50" t="e">
        <f>#REF!</f>
        <v>#REF!</v>
      </c>
      <c r="H32" s="48" t="s">
        <v>254</v>
      </c>
      <c r="I32" s="49" t="s">
        <v>315</v>
      </c>
      <c r="J32" s="62" t="e">
        <f>#REF!</f>
        <v>#REF!</v>
      </c>
      <c r="K32" s="62">
        <v>2100</v>
      </c>
      <c r="L32" s="62" t="e">
        <f>J32-K32</f>
        <v>#REF!</v>
      </c>
      <c r="M32" s="61">
        <f>IF(N32&lt;=100,0,IF(N32&lt;=120,N32*0.9,IF(N32&lt;=140,N32*1.1,IF(N32&lt;=160,N32*1.7,IF(N32&lt;=180,N32*2.25,IF(N32&lt;=200,N32*2.55,IF(N32&lt;=250,N32*2.8,N32*3.4)))))))</f>
        <v>266.9</v>
      </c>
      <c r="N32" s="68">
        <v>157</v>
      </c>
      <c r="O32" s="63" t="s">
        <v>127</v>
      </c>
      <c r="P32" s="67">
        <v>9.8</v>
      </c>
      <c r="Q32" s="67">
        <v>5</v>
      </c>
      <c r="R32" s="67">
        <v>6.8</v>
      </c>
      <c r="S32" s="64">
        <v>1742</v>
      </c>
      <c r="T32" s="64" t="s">
        <v>257</v>
      </c>
      <c r="U32" s="64" t="s">
        <v>258</v>
      </c>
      <c r="V32" s="67">
        <v>4.5</v>
      </c>
      <c r="W32" s="64">
        <v>258</v>
      </c>
      <c r="X32" s="80"/>
    </row>
    <row r="33" spans="1:24" ht="27.75" customHeight="1">
      <c r="A33" s="41" t="str">
        <f>B33&amp;C33&amp;D33</f>
        <v>6431100</v>
      </c>
      <c r="B33" s="42">
        <v>643</v>
      </c>
      <c r="C33" s="43" t="s">
        <v>256</v>
      </c>
      <c r="D33" s="42">
        <v>0</v>
      </c>
      <c r="E33" s="161"/>
      <c r="F33" s="45"/>
      <c r="G33" s="50" t="e">
        <f>#REF!</f>
        <v>#REF!</v>
      </c>
      <c r="H33" s="48" t="s">
        <v>254</v>
      </c>
      <c r="I33" s="49" t="s">
        <v>316</v>
      </c>
      <c r="J33" s="62" t="e">
        <f>#REF!</f>
        <v>#REF!</v>
      </c>
      <c r="K33" s="62">
        <v>2100</v>
      </c>
      <c r="L33" s="62" t="e">
        <f>J33-K33</f>
        <v>#REF!</v>
      </c>
      <c r="M33" s="61">
        <f>IF(N33&lt;=100,0,IF(N33&lt;=120,N33*0.9,IF(N33&lt;=140,N33*1.1,IF(N33&lt;=160,N33*1.7,IF(N33&lt;=180,N33*2.25,IF(N33&lt;=200,N33*2.55,IF(N33&lt;=250,N33*2.8,N33*3.4)))))))</f>
        <v>362.25</v>
      </c>
      <c r="N33" s="68">
        <v>161</v>
      </c>
      <c r="O33" s="63" t="s">
        <v>127</v>
      </c>
      <c r="P33" s="67">
        <v>10.1</v>
      </c>
      <c r="Q33" s="67">
        <v>5.1</v>
      </c>
      <c r="R33" s="67">
        <v>6.9</v>
      </c>
      <c r="S33" s="64">
        <v>1742</v>
      </c>
      <c r="T33" s="64" t="s">
        <v>257</v>
      </c>
      <c r="U33" s="64" t="s">
        <v>258</v>
      </c>
      <c r="V33" s="67">
        <v>4.5</v>
      </c>
      <c r="W33" s="64">
        <v>257</v>
      </c>
      <c r="X33" s="80"/>
    </row>
    <row r="34" spans="1:24" ht="27.75" customHeight="1">
      <c r="A34" s="45"/>
      <c r="B34" s="45"/>
      <c r="C34" s="46"/>
      <c r="D34" s="45"/>
      <c r="E34" s="45"/>
      <c r="F34" s="45"/>
      <c r="G34" s="47"/>
      <c r="H34" s="47"/>
      <c r="I34" s="51"/>
      <c r="J34" s="52"/>
      <c r="K34" s="52"/>
      <c r="L34" s="52"/>
      <c r="M34" s="53"/>
      <c r="N34" s="53"/>
      <c r="O34" s="53"/>
      <c r="P34" s="54"/>
      <c r="Q34" s="54"/>
      <c r="R34" s="54"/>
      <c r="S34" s="55"/>
      <c r="T34" s="55"/>
      <c r="U34" s="55"/>
      <c r="V34" s="55"/>
      <c r="W34" s="55"/>
      <c r="X34" s="80"/>
    </row>
    <row r="35" spans="1:23" ht="40.5" customHeight="1">
      <c r="A35" s="8">
        <f>B35&amp;C35&amp;D35</f>
      </c>
      <c r="G35" s="13"/>
      <c r="H35" s="218" t="s">
        <v>317</v>
      </c>
      <c r="I35" s="218"/>
      <c r="J35" s="218"/>
      <c r="K35" s="218"/>
      <c r="L35" s="218"/>
      <c r="M35" s="218"/>
      <c r="N35" s="218"/>
      <c r="O35" s="218"/>
      <c r="P35" s="218"/>
      <c r="Q35" s="16"/>
      <c r="R35" s="16"/>
      <c r="S35" s="14"/>
      <c r="T35" s="17"/>
      <c r="U35" s="15"/>
      <c r="V35" s="16"/>
      <c r="W35" s="16"/>
    </row>
    <row r="42" ht="12">
      <c r="D42" s="8">
        <f>LEFT(I42,4)</f>
      </c>
    </row>
    <row r="43" ht="12">
      <c r="D43" s="8">
        <f aca="true" t="shared" si="6" ref="D43:D49">LEFT(I43,4)</f>
      </c>
    </row>
    <row r="44" ht="12">
      <c r="D44" s="8">
        <f t="shared" si="6"/>
      </c>
    </row>
    <row r="45" ht="12">
      <c r="D45" s="8">
        <f t="shared" si="6"/>
      </c>
    </row>
    <row r="46" spans="4:28" ht="15">
      <c r="D46" s="8">
        <f t="shared" si="6"/>
      </c>
      <c r="G46" s="16"/>
      <c r="H46" s="16"/>
      <c r="I46" s="16"/>
      <c r="J46" s="16"/>
      <c r="K46" s="16"/>
      <c r="L46" s="16"/>
      <c r="M46" s="16"/>
      <c r="N46" s="16"/>
      <c r="O46" s="16"/>
      <c r="P46" s="16"/>
      <c r="Q46" s="16"/>
      <c r="R46" s="16"/>
      <c r="S46" s="14"/>
      <c r="T46" s="17"/>
      <c r="U46" s="15"/>
      <c r="V46" s="16"/>
      <c r="W46" s="16"/>
      <c r="X46" s="16"/>
      <c r="Y46" s="16"/>
      <c r="Z46" s="16"/>
      <c r="AA46" s="16"/>
      <c r="AB46" s="16"/>
    </row>
    <row r="47" ht="12">
      <c r="D47" s="8">
        <f t="shared" si="6"/>
      </c>
    </row>
    <row r="48" ht="12">
      <c r="D48" s="8">
        <f t="shared" si="6"/>
      </c>
    </row>
    <row r="49" ht="12">
      <c r="D49" s="8">
        <f t="shared" si="6"/>
      </c>
    </row>
  </sheetData>
  <sheetProtection/>
  <mergeCells count="13">
    <mergeCell ref="H35:P35"/>
    <mergeCell ref="G3:W4"/>
    <mergeCell ref="K5:K6"/>
    <mergeCell ref="M5:M6"/>
    <mergeCell ref="O5:O6"/>
    <mergeCell ref="L5:L6"/>
    <mergeCell ref="P5:R5"/>
    <mergeCell ref="N5:N6"/>
    <mergeCell ref="X5:X6"/>
    <mergeCell ref="G5:G6"/>
    <mergeCell ref="H5:H6"/>
    <mergeCell ref="I5:I6"/>
    <mergeCell ref="J5:J6"/>
  </mergeCells>
  <hyperlinks>
    <hyperlink ref="G8" location="'MiTo 1.4 78hp'!A1" display="'MiTo 1.4 78hp'!A1"/>
    <hyperlink ref="G9" location="'MiTo 1.4 78hp'!A1" display="'MiTo 1.4 78hp'!A1"/>
    <hyperlink ref="G11" location="'MiTo 0.9 Twinair 105hp'!A1" display="'MiTo 0.9 Twinair 105hp'!A1"/>
    <hyperlink ref="G12" location="'MiTo 1.3 JTDM-2 85hp s2'!A1" display="'MiTo 1.3 JTDM-2 85hp s2'!A1"/>
    <hyperlink ref="G13" location="'MiTo 1.3 JTDM-2 85hp s2'!A1" display="'MiTo 1.3 JTDM-2 85hp s2'!A1"/>
    <hyperlink ref="G19" location="'Giulietta 1.4 TB 105hp s1'!A1" display="'Giulietta 1.4 TB 105hp s1'!A1"/>
    <hyperlink ref="G22" location="'Giulietta 1.4 Mair 170hp s1'!A1" display="'Giulietta 1.4 Mair 170hp s1'!A1"/>
    <hyperlink ref="G26" location="'Giulietta 1.6 JTDM-2 105hp s1'!A1" display="'Giulietta 1.6 JTDM-2 105hp s1'!A1"/>
    <hyperlink ref="G23" location="'Giulietta 1.4 Mair 170hp TCT s1'!A1" display="'Giulietta 1.4 Mair 170hp TCT s1'!A1"/>
    <hyperlink ref="G25" location="'Giulietta 1.6 JTDM-2 105hp s1'!A1" display="'Giulietta 1.6 JTDM-2 105hp s1'!A1"/>
    <hyperlink ref="G20" location="'Giulietta 1.4 TB 120hp s1'!A1" display="'Giulietta 1.4 TB 120hp s1'!A1"/>
    <hyperlink ref="G24" location="'Giulietta 1.4 Mair 170hp TCT s1'!A1" display="'Giulietta 1.4 Mair 170hp TCT s1'!A1"/>
    <hyperlink ref="G27" location="'Giulietta 1.6 JTDM-2 105hp s1'!A1" display="'Giulietta 1.6 JTDM-2 105hp s1'!A1"/>
    <hyperlink ref="G21" location="'Giulietta 1.4 TB 120hp s1'!A1" display="'Giulietta 1.4 TB 120hp s1'!A1"/>
    <hyperlink ref="G10" location="'MiTo 1.4 78hp'!A1" display="'MiTo 1.4 78hp'!A1"/>
    <hyperlink ref="G14" location="'MiTo 1.3 JTDM-2 85hp s2'!A1" display="'MiTo 1.3 JTDM-2 85hp s2'!A1"/>
    <hyperlink ref="G15" location="'MiTo 1.4 140hp TCT s2 '!A1" display="'MiTo 1.4 140hp TCT s2 '!A1"/>
    <hyperlink ref="G16" location="'MiTo 1.4 140hp TCT s2 '!A1" display="'MiTo 1.4 140hp TCT s2 '!A1"/>
    <hyperlink ref="G17" location="'MiTo 1.4 170hp TCT QV'!A1" display="'MiTo 1.4 170hp TCT QV'!A1"/>
  </hyperlinks>
  <printOptions horizontalCentered="1" verticalCentered="1"/>
  <pageMargins left="0" right="0" top="0.16" bottom="0.17" header="0.1" footer="0.01"/>
  <pageSetup horizontalDpi="600" verticalDpi="600" orientation="landscape" paperSize="9" scale="36"/>
  <drawing r:id="rId1"/>
</worksheet>
</file>

<file path=xl/worksheets/sheet3.xml><?xml version="1.0" encoding="utf-8"?>
<worksheet xmlns="http://schemas.openxmlformats.org/spreadsheetml/2006/main" xmlns:r="http://schemas.openxmlformats.org/officeDocument/2006/relationships">
  <sheetPr>
    <tabColor theme="1" tint="0.04998999834060669"/>
  </sheetPr>
  <dimension ref="B1:F95"/>
  <sheetViews>
    <sheetView tabSelected="1" zoomScale="27" zoomScaleNormal="27" workbookViewId="0" topLeftCell="B1">
      <selection activeCell="E8" sqref="B1:H65536"/>
    </sheetView>
  </sheetViews>
  <sheetFormatPr defaultColWidth="28.00390625" defaultRowHeight="52.5" customHeight="1"/>
  <cols>
    <col min="1" max="1" width="15.00390625" style="20" hidden="1" customWidth="1"/>
    <col min="2" max="2" width="221.421875" style="20" customWidth="1"/>
    <col min="3" max="3" width="21.421875" style="20" customWidth="1"/>
    <col min="4" max="4" width="50.7109375" style="20" customWidth="1"/>
    <col min="5" max="5" width="231.140625" style="20" customWidth="1"/>
    <col min="6" max="16384" width="28.00390625" style="20" customWidth="1"/>
  </cols>
  <sheetData>
    <row r="1" spans="2:5" s="1" customFormat="1" ht="61.5" customHeight="1">
      <c r="B1" s="224" t="s">
        <v>178</v>
      </c>
      <c r="C1" s="225"/>
      <c r="D1" s="34" t="s">
        <v>179</v>
      </c>
      <c r="E1" s="228"/>
    </row>
    <row r="2" spans="2:5" s="1" customFormat="1" ht="108" customHeight="1">
      <c r="B2" s="226"/>
      <c r="C2" s="227"/>
      <c r="D2" s="32" t="s">
        <v>255</v>
      </c>
      <c r="E2" s="229"/>
    </row>
    <row r="3" spans="2:5" s="1" customFormat="1" ht="72" customHeight="1">
      <c r="B3" s="226"/>
      <c r="C3" s="227"/>
      <c r="D3" s="32">
        <v>1742</v>
      </c>
      <c r="E3" s="229"/>
    </row>
    <row r="4" spans="2:5" s="1" customFormat="1" ht="116.25" customHeight="1">
      <c r="B4" s="226"/>
      <c r="C4" s="227"/>
      <c r="D4" s="32" t="s">
        <v>44</v>
      </c>
      <c r="E4" s="229"/>
    </row>
    <row r="5" spans="2:5" s="1" customFormat="1" ht="61.5" customHeight="1">
      <c r="B5" s="226"/>
      <c r="C5" s="227"/>
      <c r="D5" s="33" t="s">
        <v>127</v>
      </c>
      <c r="E5" s="229"/>
    </row>
    <row r="6" spans="2:5" s="23" customFormat="1" ht="69.75" customHeight="1">
      <c r="B6" s="230" t="s">
        <v>140</v>
      </c>
      <c r="C6" s="231"/>
      <c r="D6" s="24">
        <v>35700</v>
      </c>
      <c r="E6" s="163"/>
    </row>
    <row r="7" spans="2:5" s="23" customFormat="1" ht="66.75" customHeight="1">
      <c r="B7" s="221" t="s">
        <v>72</v>
      </c>
      <c r="C7" s="222"/>
      <c r="D7" s="25" t="s">
        <v>234</v>
      </c>
      <c r="E7" s="163"/>
    </row>
    <row r="8" spans="2:5" ht="60" customHeight="1">
      <c r="B8" s="35" t="s">
        <v>126</v>
      </c>
      <c r="C8" s="26" t="s">
        <v>142</v>
      </c>
      <c r="D8" s="27"/>
      <c r="E8" s="36" t="s">
        <v>125</v>
      </c>
    </row>
    <row r="9" spans="2:5" ht="69.75" customHeight="1">
      <c r="B9" s="37" t="s">
        <v>10</v>
      </c>
      <c r="C9" s="28"/>
      <c r="D9" s="29" t="s">
        <v>143</v>
      </c>
      <c r="E9" s="38"/>
    </row>
    <row r="10" spans="2:5" ht="69.75" customHeight="1">
      <c r="B10" s="37" t="s">
        <v>158</v>
      </c>
      <c r="C10" s="28"/>
      <c r="D10" s="29" t="s">
        <v>143</v>
      </c>
      <c r="E10" s="38"/>
    </row>
    <row r="11" spans="2:5" ht="69.75" customHeight="1">
      <c r="B11" s="37" t="s">
        <v>18</v>
      </c>
      <c r="C11" s="28"/>
      <c r="D11" s="29" t="s">
        <v>143</v>
      </c>
      <c r="E11" s="38"/>
    </row>
    <row r="12" spans="2:5" ht="69.75" customHeight="1">
      <c r="B12" s="37" t="s">
        <v>15</v>
      </c>
      <c r="C12" s="28"/>
      <c r="D12" s="29" t="s">
        <v>143</v>
      </c>
      <c r="E12" s="38"/>
    </row>
    <row r="13" spans="2:5" ht="69.75" customHeight="1">
      <c r="B13" s="37" t="s">
        <v>16</v>
      </c>
      <c r="C13" s="28"/>
      <c r="D13" s="29" t="s">
        <v>143</v>
      </c>
      <c r="E13" s="38"/>
    </row>
    <row r="14" spans="2:5" ht="69.75" customHeight="1">
      <c r="B14" s="37" t="s">
        <v>124</v>
      </c>
      <c r="C14" s="28" t="s">
        <v>145</v>
      </c>
      <c r="D14" s="29" t="s">
        <v>143</v>
      </c>
      <c r="E14" s="38"/>
    </row>
    <row r="15" spans="2:5" ht="69.75" customHeight="1">
      <c r="B15" s="37" t="s">
        <v>111</v>
      </c>
      <c r="C15" s="28" t="s">
        <v>154</v>
      </c>
      <c r="D15" s="29" t="s">
        <v>143</v>
      </c>
      <c r="E15" s="38"/>
    </row>
    <row r="16" spans="2:5" ht="69.75" customHeight="1">
      <c r="B16" s="37" t="s">
        <v>19</v>
      </c>
      <c r="C16" s="28" t="s">
        <v>92</v>
      </c>
      <c r="D16" s="29" t="s">
        <v>143</v>
      </c>
      <c r="E16" s="38"/>
    </row>
    <row r="17" spans="2:5" ht="102.75" customHeight="1">
      <c r="B17" s="40" t="s">
        <v>31</v>
      </c>
      <c r="C17" s="28" t="s">
        <v>146</v>
      </c>
      <c r="D17" s="29" t="s">
        <v>143</v>
      </c>
      <c r="E17" s="38"/>
    </row>
    <row r="18" spans="2:5" ht="69.75" customHeight="1">
      <c r="B18" s="37" t="s">
        <v>50</v>
      </c>
      <c r="C18" s="31" t="s">
        <v>49</v>
      </c>
      <c r="D18" s="29" t="s">
        <v>143</v>
      </c>
      <c r="E18" s="38"/>
    </row>
    <row r="19" spans="2:5" ht="69.75" customHeight="1">
      <c r="B19" s="37" t="s">
        <v>173</v>
      </c>
      <c r="C19" s="31" t="s">
        <v>174</v>
      </c>
      <c r="D19" s="30">
        <v>150</v>
      </c>
      <c r="E19" s="38" t="s">
        <v>180</v>
      </c>
    </row>
    <row r="20" spans="2:5" ht="69.75" customHeight="1">
      <c r="B20" s="37" t="s">
        <v>39</v>
      </c>
      <c r="C20" s="31" t="s">
        <v>172</v>
      </c>
      <c r="D20" s="29" t="s">
        <v>143</v>
      </c>
      <c r="E20" s="38"/>
    </row>
    <row r="21" spans="2:5" ht="69.75" customHeight="1">
      <c r="B21" s="37" t="s">
        <v>147</v>
      </c>
      <c r="C21" s="28" t="s">
        <v>148</v>
      </c>
      <c r="D21" s="29" t="s">
        <v>143</v>
      </c>
      <c r="E21" s="38"/>
    </row>
    <row r="22" spans="2:5" ht="69.75" customHeight="1">
      <c r="B22" s="37" t="s">
        <v>157</v>
      </c>
      <c r="C22" s="28">
        <v>102</v>
      </c>
      <c r="D22" s="29" t="s">
        <v>143</v>
      </c>
      <c r="E22" s="38"/>
    </row>
    <row r="23" spans="2:5" ht="69.75" customHeight="1">
      <c r="B23" s="37" t="s">
        <v>112</v>
      </c>
      <c r="C23" s="28" t="s">
        <v>93</v>
      </c>
      <c r="D23" s="30">
        <v>160</v>
      </c>
      <c r="E23" s="38" t="s">
        <v>273</v>
      </c>
    </row>
    <row r="24" spans="2:5" ht="69.75" customHeight="1">
      <c r="B24" s="37" t="s">
        <v>89</v>
      </c>
      <c r="C24" s="28">
        <v>140</v>
      </c>
      <c r="D24" s="29" t="s">
        <v>143</v>
      </c>
      <c r="E24" s="38"/>
    </row>
    <row r="25" spans="2:5" ht="69.75" customHeight="1">
      <c r="B25" s="37" t="s">
        <v>152</v>
      </c>
      <c r="C25" s="28">
        <v>177</v>
      </c>
      <c r="D25" s="30">
        <v>1300</v>
      </c>
      <c r="E25" s="39" t="s">
        <v>226</v>
      </c>
    </row>
    <row r="26" spans="2:5" ht="69.75" customHeight="1">
      <c r="B26" s="37" t="s">
        <v>113</v>
      </c>
      <c r="C26" s="28" t="s">
        <v>94</v>
      </c>
      <c r="D26" s="29" t="s">
        <v>143</v>
      </c>
      <c r="E26" s="38"/>
    </row>
    <row r="27" spans="2:5" ht="69.75" customHeight="1">
      <c r="B27" s="37" t="s">
        <v>114</v>
      </c>
      <c r="C27" s="28">
        <v>212</v>
      </c>
      <c r="D27" s="30">
        <v>1500</v>
      </c>
      <c r="E27" s="39" t="s">
        <v>87</v>
      </c>
    </row>
    <row r="28" spans="2:5" ht="69.75" customHeight="1">
      <c r="B28" s="37" t="s">
        <v>40</v>
      </c>
      <c r="C28" s="28" t="s">
        <v>96</v>
      </c>
      <c r="D28" s="30">
        <v>380</v>
      </c>
      <c r="E28" s="38" t="s">
        <v>79</v>
      </c>
    </row>
    <row r="29" spans="2:5" ht="69.75" customHeight="1">
      <c r="B29" s="37" t="s">
        <v>115</v>
      </c>
      <c r="C29" s="28">
        <v>230</v>
      </c>
      <c r="D29" s="29" t="s">
        <v>143</v>
      </c>
      <c r="E29" s="38" t="s">
        <v>213</v>
      </c>
    </row>
    <row r="30" spans="2:5" ht="69.75" customHeight="1">
      <c r="B30" s="37" t="s">
        <v>85</v>
      </c>
      <c r="C30" s="28">
        <v>275</v>
      </c>
      <c r="D30" s="29" t="s">
        <v>143</v>
      </c>
      <c r="E30" s="38"/>
    </row>
    <row r="31" spans="2:5" ht="69.75" customHeight="1">
      <c r="B31" s="37" t="s">
        <v>214</v>
      </c>
      <c r="C31" s="28">
        <v>365</v>
      </c>
      <c r="D31" s="29" t="s">
        <v>143</v>
      </c>
      <c r="E31" s="38"/>
    </row>
    <row r="32" spans="2:5" ht="69.75" customHeight="1">
      <c r="B32" s="37" t="s">
        <v>149</v>
      </c>
      <c r="C32" s="28">
        <v>377</v>
      </c>
      <c r="D32" s="29" t="s">
        <v>143</v>
      </c>
      <c r="E32" s="39"/>
    </row>
    <row r="33" spans="2:5" ht="69.75" customHeight="1">
      <c r="B33" s="37" t="s">
        <v>12</v>
      </c>
      <c r="C33" s="28" t="s">
        <v>98</v>
      </c>
      <c r="D33" s="29" t="s">
        <v>143</v>
      </c>
      <c r="E33" s="38"/>
    </row>
    <row r="34" spans="2:5" ht="69.75" customHeight="1">
      <c r="B34" s="37" t="s">
        <v>290</v>
      </c>
      <c r="C34" s="28">
        <v>396</v>
      </c>
      <c r="D34" s="30">
        <v>80</v>
      </c>
      <c r="E34" s="38"/>
    </row>
    <row r="35" spans="2:5" ht="69.75" customHeight="1">
      <c r="B35" s="37" t="s">
        <v>41</v>
      </c>
      <c r="C35" s="28">
        <v>400</v>
      </c>
      <c r="D35" s="30">
        <v>1500</v>
      </c>
      <c r="E35" s="38" t="s">
        <v>307</v>
      </c>
    </row>
    <row r="36" spans="2:5" ht="69.75" customHeight="1">
      <c r="B36" s="37" t="s">
        <v>159</v>
      </c>
      <c r="C36" s="28" t="s">
        <v>99</v>
      </c>
      <c r="D36" s="29" t="s">
        <v>143</v>
      </c>
      <c r="E36" s="38"/>
    </row>
    <row r="37" spans="2:5" ht="69.75" customHeight="1">
      <c r="B37" s="37" t="s">
        <v>86</v>
      </c>
      <c r="C37" s="28" t="s">
        <v>215</v>
      </c>
      <c r="D37" s="88" t="s">
        <v>144</v>
      </c>
      <c r="E37" s="38"/>
    </row>
    <row r="38" spans="2:5" ht="69.75" customHeight="1">
      <c r="B38" s="37" t="s">
        <v>118</v>
      </c>
      <c r="C38" s="28" t="s">
        <v>100</v>
      </c>
      <c r="D38" s="29" t="s">
        <v>143</v>
      </c>
      <c r="E38" s="38"/>
    </row>
    <row r="39" spans="2:5" ht="69.75" customHeight="1">
      <c r="B39" s="37" t="s">
        <v>122</v>
      </c>
      <c r="C39" s="28" t="s">
        <v>101</v>
      </c>
      <c r="D39" s="29" t="s">
        <v>143</v>
      </c>
      <c r="E39" s="38"/>
    </row>
    <row r="40" spans="2:5" ht="69.75" customHeight="1">
      <c r="B40" s="37" t="s">
        <v>43</v>
      </c>
      <c r="C40" s="28">
        <v>452</v>
      </c>
      <c r="D40" s="30">
        <v>240</v>
      </c>
      <c r="E40" s="38" t="s">
        <v>0</v>
      </c>
    </row>
    <row r="41" spans="2:5" ht="69.75" customHeight="1">
      <c r="B41" s="37" t="s">
        <v>119</v>
      </c>
      <c r="C41" s="28">
        <v>454</v>
      </c>
      <c r="D41" s="29" t="s">
        <v>143</v>
      </c>
      <c r="E41" s="38"/>
    </row>
    <row r="42" spans="2:5" ht="69.75" customHeight="1">
      <c r="B42" s="37" t="s">
        <v>42</v>
      </c>
      <c r="C42" s="28" t="s">
        <v>175</v>
      </c>
      <c r="D42" s="29" t="s">
        <v>143</v>
      </c>
      <c r="E42" s="38"/>
    </row>
    <row r="43" spans="2:5" ht="69.75" customHeight="1">
      <c r="B43" s="37" t="s">
        <v>45</v>
      </c>
      <c r="C43" s="28" t="s">
        <v>11</v>
      </c>
      <c r="D43" s="29" t="s">
        <v>143</v>
      </c>
      <c r="E43" s="38"/>
    </row>
    <row r="44" spans="2:5" ht="69.75" customHeight="1">
      <c r="B44" s="37" t="s">
        <v>116</v>
      </c>
      <c r="C44" s="28" t="s">
        <v>153</v>
      </c>
      <c r="D44" s="29" t="s">
        <v>143</v>
      </c>
      <c r="E44" s="38"/>
    </row>
    <row r="45" spans="2:5" ht="69.75" customHeight="1">
      <c r="B45" s="37" t="s">
        <v>117</v>
      </c>
      <c r="C45" s="28" t="s">
        <v>102</v>
      </c>
      <c r="D45" s="29" t="s">
        <v>143</v>
      </c>
      <c r="E45" s="38"/>
    </row>
    <row r="46" spans="2:5" ht="69.75" customHeight="1">
      <c r="B46" s="37" t="s">
        <v>17</v>
      </c>
      <c r="C46" s="28" t="s">
        <v>139</v>
      </c>
      <c r="D46" s="29" t="s">
        <v>143</v>
      </c>
      <c r="E46" s="39"/>
    </row>
    <row r="47" spans="2:5" ht="69.75" customHeight="1">
      <c r="B47" s="37" t="s">
        <v>225</v>
      </c>
      <c r="C47" s="28" t="s">
        <v>103</v>
      </c>
      <c r="D47" s="29" t="s">
        <v>143</v>
      </c>
      <c r="E47" s="39"/>
    </row>
    <row r="48" spans="2:5" ht="69.75" customHeight="1">
      <c r="B48" s="37" t="s">
        <v>231</v>
      </c>
      <c r="C48" s="28" t="s">
        <v>13</v>
      </c>
      <c r="D48" s="29" t="s">
        <v>143</v>
      </c>
      <c r="E48" s="39"/>
    </row>
    <row r="49" spans="2:5" ht="69.75" customHeight="1">
      <c r="B49" s="37" t="s">
        <v>80</v>
      </c>
      <c r="C49" s="28" t="s">
        <v>132</v>
      </c>
      <c r="D49" s="30">
        <v>100</v>
      </c>
      <c r="E49" s="38"/>
    </row>
    <row r="50" spans="2:5" ht="69.75" customHeight="1">
      <c r="B50" s="37" t="s">
        <v>177</v>
      </c>
      <c r="C50" s="28" t="s">
        <v>176</v>
      </c>
      <c r="D50" s="30">
        <v>70</v>
      </c>
      <c r="E50" s="85" t="s">
        <v>78</v>
      </c>
    </row>
    <row r="51" spans="2:5" ht="69.75" customHeight="1">
      <c r="B51" s="37" t="s">
        <v>123</v>
      </c>
      <c r="C51" s="28" t="s">
        <v>104</v>
      </c>
      <c r="D51" s="29" t="s">
        <v>143</v>
      </c>
      <c r="E51" s="38"/>
    </row>
    <row r="52" spans="2:5" ht="69.75" customHeight="1">
      <c r="B52" s="37" t="s">
        <v>216</v>
      </c>
      <c r="C52" s="28">
        <v>508</v>
      </c>
      <c r="D52" s="29" t="s">
        <v>143</v>
      </c>
      <c r="E52" s="38"/>
    </row>
    <row r="53" spans="2:5" ht="69.75" customHeight="1">
      <c r="B53" s="37" t="s">
        <v>34</v>
      </c>
      <c r="C53" s="28" t="s">
        <v>105</v>
      </c>
      <c r="D53" s="29" t="s">
        <v>143</v>
      </c>
      <c r="E53" s="38"/>
    </row>
    <row r="54" spans="2:5" ht="69.75" customHeight="1">
      <c r="B54" s="37" t="s">
        <v>48</v>
      </c>
      <c r="C54" s="28" t="s">
        <v>107</v>
      </c>
      <c r="D54" s="88" t="s">
        <v>144</v>
      </c>
      <c r="E54" s="38"/>
    </row>
    <row r="55" spans="2:5" ht="125.25" customHeight="1">
      <c r="B55" s="40" t="s">
        <v>279</v>
      </c>
      <c r="C55" s="28" t="s">
        <v>276</v>
      </c>
      <c r="D55" s="29" t="s">
        <v>143</v>
      </c>
      <c r="E55" s="38"/>
    </row>
    <row r="56" spans="2:5" ht="69.75" customHeight="1">
      <c r="B56" s="37" t="s">
        <v>206</v>
      </c>
      <c r="C56" s="28" t="s">
        <v>205</v>
      </c>
      <c r="D56" s="29" t="s">
        <v>143</v>
      </c>
      <c r="E56" s="38"/>
    </row>
    <row r="57" spans="2:5" ht="69.75" customHeight="1">
      <c r="B57" s="37" t="s">
        <v>230</v>
      </c>
      <c r="C57" s="28" t="s">
        <v>264</v>
      </c>
      <c r="D57" s="29" t="s">
        <v>143</v>
      </c>
      <c r="E57" s="39"/>
    </row>
    <row r="58" spans="2:5" ht="69.75" customHeight="1">
      <c r="B58" s="37" t="s">
        <v>30</v>
      </c>
      <c r="C58" s="28" t="s">
        <v>29</v>
      </c>
      <c r="D58" s="29" t="s">
        <v>143</v>
      </c>
      <c r="E58" s="38"/>
    </row>
    <row r="59" spans="2:5" ht="69.75" customHeight="1">
      <c r="B59" s="37" t="s">
        <v>272</v>
      </c>
      <c r="C59" s="31" t="s">
        <v>311</v>
      </c>
      <c r="D59" s="29" t="s">
        <v>143</v>
      </c>
      <c r="E59" s="38"/>
    </row>
    <row r="60" spans="2:5" ht="69.75" customHeight="1">
      <c r="B60" s="37" t="s">
        <v>46</v>
      </c>
      <c r="C60" s="28" t="s">
        <v>108</v>
      </c>
      <c r="D60" s="29" t="s">
        <v>143</v>
      </c>
      <c r="E60" s="38"/>
    </row>
    <row r="61" spans="2:5" ht="69.75" customHeight="1">
      <c r="B61" s="37" t="s">
        <v>32</v>
      </c>
      <c r="C61" s="28">
        <v>693</v>
      </c>
      <c r="D61" s="29" t="s">
        <v>143</v>
      </c>
      <c r="E61" s="38"/>
    </row>
    <row r="62" spans="2:5" ht="102.75" customHeight="1">
      <c r="B62" s="40" t="s">
        <v>217</v>
      </c>
      <c r="C62" s="28" t="s">
        <v>207</v>
      </c>
      <c r="D62" s="29" t="s">
        <v>143</v>
      </c>
      <c r="E62" s="38"/>
    </row>
    <row r="63" spans="2:5" ht="96.75" customHeight="1">
      <c r="B63" s="40" t="s">
        <v>291</v>
      </c>
      <c r="C63" s="28" t="s">
        <v>220</v>
      </c>
      <c r="D63" s="30">
        <v>1100</v>
      </c>
      <c r="E63" s="38"/>
    </row>
    <row r="64" spans="2:5" ht="69.75" customHeight="1">
      <c r="B64" s="37" t="s">
        <v>218</v>
      </c>
      <c r="C64" s="28" t="s">
        <v>109</v>
      </c>
      <c r="D64" s="29" t="s">
        <v>143</v>
      </c>
      <c r="E64" s="38"/>
    </row>
    <row r="65" spans="2:5" ht="69.75" customHeight="1">
      <c r="B65" s="37" t="s">
        <v>20</v>
      </c>
      <c r="C65" s="28">
        <v>718</v>
      </c>
      <c r="D65" s="30">
        <v>1000</v>
      </c>
      <c r="E65" s="39" t="s">
        <v>229</v>
      </c>
    </row>
    <row r="66" spans="2:5" ht="69.75" customHeight="1">
      <c r="B66" s="37" t="s">
        <v>278</v>
      </c>
      <c r="C66" s="28">
        <v>732</v>
      </c>
      <c r="D66" s="30">
        <v>0</v>
      </c>
      <c r="E66" s="39"/>
    </row>
    <row r="67" spans="2:5" ht="69.75" customHeight="1">
      <c r="B67" s="37" t="s">
        <v>259</v>
      </c>
      <c r="C67" s="28" t="s">
        <v>277</v>
      </c>
      <c r="D67" s="29" t="s">
        <v>143</v>
      </c>
      <c r="E67" s="39"/>
    </row>
    <row r="68" spans="2:5" ht="69.75" customHeight="1">
      <c r="B68" s="37" t="s">
        <v>219</v>
      </c>
      <c r="C68" s="28">
        <v>823</v>
      </c>
      <c r="D68" s="29" t="s">
        <v>143</v>
      </c>
      <c r="E68" s="38"/>
    </row>
    <row r="69" spans="2:5" ht="69.75" customHeight="1">
      <c r="B69" s="37" t="s">
        <v>130</v>
      </c>
      <c r="C69" s="28" t="s">
        <v>110</v>
      </c>
      <c r="D69" s="29" t="s">
        <v>143</v>
      </c>
      <c r="E69" s="38"/>
    </row>
    <row r="70" spans="2:5" ht="69.75" customHeight="1">
      <c r="B70" s="37" t="s">
        <v>33</v>
      </c>
      <c r="C70" s="28">
        <v>926</v>
      </c>
      <c r="D70" s="29" t="s">
        <v>143</v>
      </c>
      <c r="E70" s="38"/>
    </row>
    <row r="71" spans="2:5" ht="69.75" customHeight="1">
      <c r="B71" s="81" t="s">
        <v>36</v>
      </c>
      <c r="C71" s="82" t="s">
        <v>35</v>
      </c>
      <c r="D71" s="83" t="s">
        <v>143</v>
      </c>
      <c r="E71" s="84"/>
    </row>
    <row r="72" spans="2:5" s="1" customFormat="1" ht="69.75" customHeight="1">
      <c r="B72" s="232" t="s">
        <v>128</v>
      </c>
      <c r="C72" s="232"/>
      <c r="D72" s="232"/>
      <c r="E72" s="232"/>
    </row>
    <row r="73" spans="2:5" ht="69.75" customHeight="1">
      <c r="B73" s="37" t="s">
        <v>38</v>
      </c>
      <c r="C73" s="28">
        <v>435</v>
      </c>
      <c r="D73" s="30">
        <v>100</v>
      </c>
      <c r="E73" s="38"/>
    </row>
    <row r="74" spans="2:5" ht="69.75" customHeight="1">
      <c r="B74" s="37" t="s">
        <v>227</v>
      </c>
      <c r="C74" s="28" t="s">
        <v>181</v>
      </c>
      <c r="D74" s="30">
        <v>100</v>
      </c>
      <c r="E74" s="38"/>
    </row>
    <row r="75" spans="2:5" ht="69.75" customHeight="1">
      <c r="B75" s="37" t="s">
        <v>37</v>
      </c>
      <c r="C75" s="28">
        <v>439</v>
      </c>
      <c r="D75" s="30">
        <v>100</v>
      </c>
      <c r="E75" s="38"/>
    </row>
    <row r="76" spans="2:5" ht="69.75" customHeight="1">
      <c r="B76" s="37" t="s">
        <v>280</v>
      </c>
      <c r="C76" s="28" t="s">
        <v>263</v>
      </c>
      <c r="D76" s="88">
        <v>100</v>
      </c>
      <c r="E76" s="38"/>
    </row>
    <row r="77" spans="2:5" ht="69.75" customHeight="1">
      <c r="B77" s="37" t="s">
        <v>228</v>
      </c>
      <c r="C77" s="28" t="s">
        <v>90</v>
      </c>
      <c r="D77" s="83" t="s">
        <v>143</v>
      </c>
      <c r="E77" s="38"/>
    </row>
    <row r="78" spans="2:5" s="1" customFormat="1" ht="69.75" customHeight="1">
      <c r="B78" s="232" t="s">
        <v>129</v>
      </c>
      <c r="C78" s="232"/>
      <c r="D78" s="232"/>
      <c r="E78" s="232"/>
    </row>
    <row r="79" spans="2:5" ht="129.75" customHeight="1">
      <c r="B79" s="165" t="s">
        <v>261</v>
      </c>
      <c r="C79" s="147" t="s">
        <v>262</v>
      </c>
      <c r="D79" s="30">
        <v>450</v>
      </c>
      <c r="E79" s="164"/>
    </row>
    <row r="80" spans="2:5" s="1" customFormat="1" ht="108" customHeight="1">
      <c r="B80" s="148" t="s">
        <v>232</v>
      </c>
      <c r="C80" s="28" t="s">
        <v>233</v>
      </c>
      <c r="D80" s="30">
        <v>2550</v>
      </c>
      <c r="E80" s="39"/>
    </row>
    <row r="81" spans="2:5" s="1" customFormat="1" ht="113.25" customHeight="1">
      <c r="B81" s="180" t="s">
        <v>310</v>
      </c>
      <c r="C81" s="28" t="s">
        <v>281</v>
      </c>
      <c r="D81" s="178">
        <v>1900</v>
      </c>
      <c r="E81" s="179" t="s">
        <v>309</v>
      </c>
    </row>
    <row r="82" spans="2:5" s="1" customFormat="1" ht="69.75" customHeight="1">
      <c r="B82" s="232" t="s">
        <v>121</v>
      </c>
      <c r="C82" s="232"/>
      <c r="D82" s="232"/>
      <c r="E82" s="232"/>
    </row>
    <row r="83" spans="2:5" s="1" customFormat="1" ht="69.75" customHeight="1">
      <c r="B83" s="37" t="s">
        <v>275</v>
      </c>
      <c r="C83" s="28" t="s">
        <v>274</v>
      </c>
      <c r="D83" s="30">
        <v>1000</v>
      </c>
      <c r="E83" s="38"/>
    </row>
    <row r="84" spans="2:5" s="1" customFormat="1" ht="69.75" customHeight="1">
      <c r="B84" s="37" t="s">
        <v>222</v>
      </c>
      <c r="C84" s="28" t="s">
        <v>221</v>
      </c>
      <c r="D84" s="30">
        <v>680</v>
      </c>
      <c r="E84" s="38"/>
    </row>
    <row r="85" spans="2:6" ht="69.75" customHeight="1">
      <c r="B85" s="37" t="s">
        <v>1</v>
      </c>
      <c r="C85" s="28" t="s">
        <v>88</v>
      </c>
      <c r="D85" s="30">
        <v>380</v>
      </c>
      <c r="E85" s="38"/>
      <c r="F85" s="1"/>
    </row>
    <row r="86" spans="2:6" ht="69.75" customHeight="1">
      <c r="B86" s="37" t="s">
        <v>2</v>
      </c>
      <c r="C86" s="28" t="s">
        <v>133</v>
      </c>
      <c r="D86" s="30">
        <v>380</v>
      </c>
      <c r="E86" s="38"/>
      <c r="F86" s="1"/>
    </row>
    <row r="87" spans="2:6" ht="69.75" customHeight="1">
      <c r="B87" s="37" t="s">
        <v>4</v>
      </c>
      <c r="C87" s="28" t="s">
        <v>134</v>
      </c>
      <c r="D87" s="30">
        <v>680</v>
      </c>
      <c r="E87" s="38"/>
      <c r="F87" s="1"/>
    </row>
    <row r="88" spans="2:6" ht="69.75" customHeight="1">
      <c r="B88" s="37" t="s">
        <v>6</v>
      </c>
      <c r="C88" s="28" t="s">
        <v>5</v>
      </c>
      <c r="D88" s="30">
        <v>680</v>
      </c>
      <c r="E88" s="38"/>
      <c r="F88" s="1"/>
    </row>
    <row r="89" spans="2:6" ht="69.75" customHeight="1">
      <c r="B89" s="37" t="s">
        <v>47</v>
      </c>
      <c r="C89" s="28" t="s">
        <v>135</v>
      </c>
      <c r="D89" s="30">
        <v>0</v>
      </c>
      <c r="E89" s="38"/>
      <c r="F89" s="1"/>
    </row>
    <row r="90" spans="2:6" ht="69.75" customHeight="1">
      <c r="B90" s="37" t="s">
        <v>223</v>
      </c>
      <c r="C90" s="28" t="s">
        <v>208</v>
      </c>
      <c r="D90" s="30">
        <v>680</v>
      </c>
      <c r="E90" s="38"/>
      <c r="F90" s="1"/>
    </row>
    <row r="91" spans="2:6" ht="69.75" customHeight="1">
      <c r="B91" s="37" t="s">
        <v>224</v>
      </c>
      <c r="C91" s="28" t="s">
        <v>136</v>
      </c>
      <c r="D91" s="30">
        <v>680</v>
      </c>
      <c r="E91" s="38"/>
      <c r="F91" s="1"/>
    </row>
    <row r="92" spans="2:6" ht="69.75" customHeight="1">
      <c r="B92" s="37" t="s">
        <v>8</v>
      </c>
      <c r="C92" s="28" t="s">
        <v>106</v>
      </c>
      <c r="D92" s="30">
        <v>680</v>
      </c>
      <c r="E92" s="38"/>
      <c r="F92" s="1"/>
    </row>
    <row r="93" spans="2:6" ht="69.75" customHeight="1">
      <c r="B93" s="37" t="s">
        <v>3</v>
      </c>
      <c r="C93" s="28" t="s">
        <v>95</v>
      </c>
      <c r="D93" s="30">
        <v>680</v>
      </c>
      <c r="E93" s="38"/>
      <c r="F93" s="1"/>
    </row>
    <row r="94" spans="2:6" ht="69.75" customHeight="1" thickBot="1">
      <c r="B94" s="37" t="s">
        <v>7</v>
      </c>
      <c r="C94" s="28" t="s">
        <v>97</v>
      </c>
      <c r="D94" s="30">
        <v>2900</v>
      </c>
      <c r="E94" s="38" t="s">
        <v>308</v>
      </c>
      <c r="F94" s="1"/>
    </row>
    <row r="95" spans="2:5" s="1" customFormat="1" ht="102.75" customHeight="1">
      <c r="B95" s="223" t="s">
        <v>318</v>
      </c>
      <c r="C95" s="223"/>
      <c r="D95" s="223"/>
      <c r="E95" s="223"/>
    </row>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sheetData>
  <sheetProtection/>
  <mergeCells count="8">
    <mergeCell ref="B7:C7"/>
    <mergeCell ref="B95:E95"/>
    <mergeCell ref="B1:C5"/>
    <mergeCell ref="E1:E5"/>
    <mergeCell ref="B6:C6"/>
    <mergeCell ref="B72:E72"/>
    <mergeCell ref="B78:E78"/>
    <mergeCell ref="B82:E82"/>
  </mergeCells>
  <conditionalFormatting sqref="D6 D64 D85:D94 D60:D62 D9:D18 D24:D26 D28:D33 D38:D53 D56 D20:D22 D35:D36 D67:D71">
    <cfRule type="cellIs" priority="72" dxfId="0" operator="equal" stopIfTrue="1">
      <formula>"?"</formula>
    </cfRule>
  </conditionalFormatting>
  <conditionalFormatting sqref="D84">
    <cfRule type="cellIs" priority="67" dxfId="0" operator="equal" stopIfTrue="1">
      <formula>"?"</formula>
    </cfRule>
  </conditionalFormatting>
  <conditionalFormatting sqref="D63">
    <cfRule type="cellIs" priority="60" dxfId="0" operator="equal" stopIfTrue="1">
      <formula>"?"</formula>
    </cfRule>
  </conditionalFormatting>
  <conditionalFormatting sqref="D65">
    <cfRule type="cellIs" priority="59" dxfId="0" operator="equal" stopIfTrue="1">
      <formula>"?"</formula>
    </cfRule>
  </conditionalFormatting>
  <conditionalFormatting sqref="D73">
    <cfRule type="cellIs" priority="54" dxfId="0" operator="equal" stopIfTrue="1">
      <formula>"?"</formula>
    </cfRule>
  </conditionalFormatting>
  <conditionalFormatting sqref="D74">
    <cfRule type="cellIs" priority="52" dxfId="0" operator="equal" stopIfTrue="1">
      <formula>"?"</formula>
    </cfRule>
  </conditionalFormatting>
  <conditionalFormatting sqref="D57:D59">
    <cfRule type="cellIs" priority="47" dxfId="0" operator="equal" stopIfTrue="1">
      <formula>"?"</formula>
    </cfRule>
  </conditionalFormatting>
  <conditionalFormatting sqref="D80">
    <cfRule type="cellIs" priority="49" dxfId="0" operator="equal" stopIfTrue="1">
      <formula>"?"</formula>
    </cfRule>
  </conditionalFormatting>
  <conditionalFormatting sqref="D77">
    <cfRule type="cellIs" priority="45" dxfId="0" operator="equal" stopIfTrue="1">
      <formula>"?"</formula>
    </cfRule>
  </conditionalFormatting>
  <conditionalFormatting sqref="D79">
    <cfRule type="cellIs" priority="44" dxfId="0" operator="equal" stopIfTrue="1">
      <formula>"?"</formula>
    </cfRule>
  </conditionalFormatting>
  <conditionalFormatting sqref="D23">
    <cfRule type="cellIs" priority="43" dxfId="0" operator="equal" stopIfTrue="1">
      <formula>"?"</formula>
    </cfRule>
  </conditionalFormatting>
  <conditionalFormatting sqref="D37">
    <cfRule type="cellIs" priority="42" dxfId="0" operator="equal" stopIfTrue="1">
      <formula>"?"</formula>
    </cfRule>
  </conditionalFormatting>
  <conditionalFormatting sqref="D54">
    <cfRule type="cellIs" priority="41" dxfId="0" operator="equal" stopIfTrue="1">
      <formula>"?"</formula>
    </cfRule>
  </conditionalFormatting>
  <conditionalFormatting sqref="D75">
    <cfRule type="cellIs" priority="40" dxfId="0" operator="equal" stopIfTrue="1">
      <formula>"?"</formula>
    </cfRule>
  </conditionalFormatting>
  <conditionalFormatting sqref="D55">
    <cfRule type="cellIs" priority="39" dxfId="0" operator="equal" stopIfTrue="1">
      <formula>"?"</formula>
    </cfRule>
  </conditionalFormatting>
  <conditionalFormatting sqref="D66">
    <cfRule type="cellIs" priority="38" dxfId="0" operator="equal" stopIfTrue="1">
      <formula>"?"</formula>
    </cfRule>
  </conditionalFormatting>
  <conditionalFormatting sqref="D76">
    <cfRule type="cellIs" priority="14" dxfId="0" operator="equal" stopIfTrue="1">
      <formula>"?"</formula>
    </cfRule>
  </conditionalFormatting>
  <conditionalFormatting sqref="D83">
    <cfRule type="cellIs" priority="6" dxfId="0" operator="equal" stopIfTrue="1">
      <formula>"?"</formula>
    </cfRule>
  </conditionalFormatting>
  <conditionalFormatting sqref="D34">
    <cfRule type="cellIs" priority="2" dxfId="0" operator="equal" stopIfTrue="1">
      <formula>"?"</formula>
    </cfRule>
  </conditionalFormatting>
  <conditionalFormatting sqref="D81">
    <cfRule type="cellIs" priority="4"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owBreaks count="2" manualBreakCount="2">
    <brk id="72" min="1" max="8" man="1"/>
    <brk id="77" min="1"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Fiat Auto Hellas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Νικόλαος Κακαβούλης</dc:creator>
  <cp:keywords/>
  <dc:description/>
  <cp:lastModifiedBy>george</cp:lastModifiedBy>
  <cp:lastPrinted>2015-01-26T11:23:50Z</cp:lastPrinted>
  <dcterms:created xsi:type="dcterms:W3CDTF">2003-01-28T11:00:48Z</dcterms:created>
  <dcterms:modified xsi:type="dcterms:W3CDTF">2015-10-29T18:50:14Z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Nicola Armenakis</vt:lpwstr>
  </property>
  <property fmtid="{D5CDD505-2E9C-101B-9397-08002B2CF9AE}" pid="3" name="SV_QUERY_LIST_4F35BF76-6C0D-4D9B-82B2-816C12CF3733">
    <vt:lpwstr>empty_477D106A-C0D6-4607-AEBD-E2C9D60EA279</vt:lpwstr>
  </property>
</Properties>
</file>